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855" activeTab="1"/>
  </bookViews>
  <sheets>
    <sheet name="固定资产-房屋建筑物" sheetId="9" r:id="rId1"/>
    <sheet name="固定资产-电子设备及办公家具" sheetId="8" r:id="rId2"/>
    <sheet name="存货-低值易耗品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chenjie</author>
    <author>xiaoyan.xu</author>
  </authors>
  <commentList>
    <comment ref="B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填写房产证编号,无证不填。
右键单击单元格——选择显示/隐藏，关闭批注。</t>
        </r>
      </text>
    </comment>
    <comment ref="F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如：“砖混、钢混、框架、砖木、简易”等，各类型结构的定义参见填表说明。
右键单击单元格——选择显示/隐藏，关闭批注。</t>
        </r>
      </text>
    </comment>
    <comment ref="Q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指竣工日期</t>
        </r>
      </text>
    </comment>
    <comment ref="R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按</t>
        </r>
        <r>
          <rPr>
            <sz val="12"/>
            <rFont val="宋体"/>
            <charset val="134"/>
          </rPr>
          <t>m</t>
        </r>
        <r>
          <rPr>
            <vertAlign val="superscript"/>
            <sz val="12"/>
            <rFont val="宋体"/>
            <charset val="134"/>
          </rPr>
          <t>2</t>
        </r>
        <r>
          <rPr>
            <sz val="9"/>
            <rFont val="宋体"/>
            <charset val="134"/>
          </rPr>
          <t>或</t>
        </r>
        <r>
          <rPr>
            <sz val="12"/>
            <rFont val="宋体"/>
            <charset val="134"/>
          </rPr>
          <t>m</t>
        </r>
        <r>
          <rPr>
            <vertAlign val="superscript"/>
            <sz val="12"/>
            <rFont val="宋体"/>
            <charset val="134"/>
          </rPr>
          <t>3</t>
        </r>
      </text>
    </comment>
    <comment ref="S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(1)一般应填写房产证所填写的建筑面积值，如无房屋证，应填写工程概预算书上的面积值，否则就需要重新丈量；(2)对因改扩建已改变了原有建筑面积的，应以基准日实际建筑面积填报，但必须在备注中加以说明。</t>
        </r>
        <r>
          <rPr>
            <b/>
            <sz val="9"/>
            <rFont val="宋体"/>
            <charset val="134"/>
          </rPr>
          <t>注意：</t>
        </r>
        <r>
          <rPr>
            <sz val="9"/>
            <rFont val="宋体"/>
            <charset val="134"/>
          </rPr>
          <t>在增加面积的同时，应增加帐面原值及净值，如果增加面积的相应价值未入帐，应同时在备注中注明未入帐部分的建筑面积。</t>
        </r>
      </text>
    </comment>
    <comment ref="T8" authorId="1">
      <text>
        <r>
          <rPr>
            <b/>
            <sz val="9"/>
            <rFont val="宋体"/>
            <charset val="134"/>
          </rPr>
          <t>xiaoyan.xu:</t>
        </r>
        <r>
          <rPr>
            <sz val="9"/>
            <rFont val="宋体"/>
            <charset val="134"/>
          </rPr>
          <t xml:space="preserve">
原值/m2或m3</t>
        </r>
      </text>
    </comment>
    <comment ref="AB8" authorId="1">
      <text>
        <r>
          <rPr>
            <b/>
            <sz val="9"/>
            <rFont val="宋体"/>
            <charset val="134"/>
          </rPr>
          <t>xiaoyan.xu:</t>
        </r>
        <r>
          <rPr>
            <sz val="9"/>
            <rFont val="宋体"/>
            <charset val="134"/>
          </rPr>
          <t xml:space="preserve">
</t>
        </r>
      </text>
    </comment>
    <comment ref="AC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备注中须说明的事项：(1)对因改扩建已改变了原有建筑面积的；(2)在增加面积的同时，其相应价值未入帐的，注明未入帐部分的建筑面积。(3)盘盈资产及非正常状态下的房屋，如：“危房、已拆除、待报废”等(4)负数余额；(5)房屋管理部门确定为“违章建筑”的。</t>
        </r>
      </text>
    </comment>
  </commentList>
</comments>
</file>

<file path=xl/comments2.xml><?xml version="1.0" encoding="utf-8"?>
<comments xmlns="http://schemas.openxmlformats.org/spreadsheetml/2006/main">
  <authors>
    <author>sucheng</author>
    <author>chenjie</author>
    <author>bubugao</author>
  </authors>
  <commentList>
    <comment ref="B8" authorId="0">
      <text>
        <r>
          <rPr>
            <b/>
            <sz val="9"/>
            <rFont val="宋体"/>
            <charset val="134"/>
          </rPr>
          <t>sucheng:</t>
        </r>
        <r>
          <rPr>
            <sz val="9"/>
            <rFont val="宋体"/>
            <charset val="134"/>
          </rPr>
          <t xml:space="preserve">
企业资产管理所使用的编号</t>
        </r>
      </text>
    </comment>
    <comment ref="C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按设备名称单台（套）填列，
品牌+名称；
如：联想电脑、格力空调、惠普打印机、组装电脑等。见下例：
右键单击单元格——选择显示/隐藏，关闭批注。</t>
        </r>
      </text>
    </comment>
    <comment ref="D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按设备铭牌填写，即系列+型号，如：启天M6200N、HPxp3108、
打印机填 HP1100等，空调为：KFR-32GW/E(5)D等
右键单击单元格——选择显示/隐藏，关闭批注。</t>
        </r>
      </text>
    </comment>
    <comment ref="E8" authorId="2">
      <text>
        <r>
          <rPr>
            <b/>
            <sz val="9"/>
            <rFont val="宋体"/>
            <charset val="134"/>
          </rPr>
          <t xml:space="preserve">必填项：
</t>
        </r>
        <r>
          <rPr>
            <sz val="9"/>
            <rFont val="宋体"/>
            <charset val="134"/>
          </rPr>
          <t>按实际使用部门、单位、车间填写。</t>
        </r>
        <r>
          <rPr>
            <sz val="9"/>
            <rFont val="Tahoma"/>
            <charset val="134"/>
          </rPr>
          <t xml:space="preserve">
</t>
        </r>
      </text>
    </comment>
    <comment ref="F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按设备铭牌填写，不得以地名或经销商名称替代，如：联想集团、惠普公司、戴尔公司等
右键单击单元格——选择显示/隐藏，关闭批注。</t>
        </r>
      </text>
    </comment>
    <comment ref="G8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I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指购买设备日期，如为二手设备须填写原始购置日。日期填写形式(半角状态下)如：2002.6又如2001.11
右键单击单元格——选择显示/隐藏，关闭批注。</t>
        </r>
      </text>
    </comment>
    <comment ref="J8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设备投入使用的日期</t>
        </r>
      </text>
    </comment>
    <comment ref="R8" authorId="1">
      <text>
        <r>
          <rPr>
            <b/>
            <sz val="9"/>
            <rFont val="宋体"/>
            <charset val="134"/>
          </rPr>
          <t>此项为:</t>
        </r>
        <r>
          <rPr>
            <sz val="9"/>
            <rFont val="宋体"/>
            <charset val="134"/>
          </rPr>
          <t xml:space="preserve">
(1)对停用、不需用、待报废、淘汰、盘亏、盘盈等电子设备应在备注栏标明(2)因折旧提超等原因造成负数余额的项目，应简述原因(3)其他
右键单击单元格——选择显示/隐藏，关闭批注。</t>
        </r>
      </text>
    </comment>
  </commentList>
</comments>
</file>

<file path=xl/sharedStrings.xml><?xml version="1.0" encoding="utf-8"?>
<sst xmlns="http://schemas.openxmlformats.org/spreadsheetml/2006/main" count="2362" uniqueCount="588">
  <si>
    <t>返回索引页</t>
  </si>
  <si>
    <t>返回</t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</si>
  <si>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房屋建筑物评估明细表</t>
    </r>
  </si>
  <si>
    <t>金额单位：人民币元</t>
  </si>
  <si>
    <t>序号</t>
  </si>
  <si>
    <t xml:space="preserve"> 编号</t>
  </si>
  <si>
    <t>建筑物名称</t>
  </si>
  <si>
    <t>位置</t>
  </si>
  <si>
    <t>对应土地证号</t>
  </si>
  <si>
    <t>结构</t>
  </si>
  <si>
    <r>
      <rPr>
        <sz val="10"/>
        <rFont val="宋体"/>
        <charset val="134"/>
      </rPr>
      <t>檐高</t>
    </r>
    <r>
      <rPr>
        <sz val="10"/>
        <rFont val="Times New Roman"/>
        <charset val="134"/>
      </rPr>
      <t>(m)</t>
    </r>
  </si>
  <si>
    <r>
      <rPr>
        <sz val="10"/>
        <rFont val="宋体"/>
        <charset val="134"/>
      </rPr>
      <t>层高</t>
    </r>
    <r>
      <rPr>
        <sz val="10"/>
        <rFont val="Times New Roman"/>
        <charset val="134"/>
      </rPr>
      <t>(m)</t>
    </r>
  </si>
  <si>
    <t>总层数</t>
  </si>
  <si>
    <t>所在层数</t>
  </si>
  <si>
    <t>朝向</t>
  </si>
  <si>
    <t>吊车吨位</t>
  </si>
  <si>
    <r>
      <rPr>
        <sz val="10"/>
        <rFont val="宋体"/>
        <charset val="134"/>
      </rPr>
      <t>跨度</t>
    </r>
    <r>
      <rPr>
        <sz val="10"/>
        <rFont val="Times New Roman"/>
        <charset val="134"/>
      </rPr>
      <t>(m)</t>
    </r>
  </si>
  <si>
    <r>
      <rPr>
        <sz val="10"/>
        <rFont val="宋体"/>
        <charset val="134"/>
      </rPr>
      <t>柱距</t>
    </r>
    <r>
      <rPr>
        <sz val="10"/>
        <rFont val="Times New Roman"/>
        <charset val="134"/>
      </rPr>
      <t>(m)</t>
    </r>
  </si>
  <si>
    <t>使用单位</t>
  </si>
  <si>
    <t>开工年月</t>
  </si>
  <si>
    <t>建成
年月</t>
  </si>
  <si>
    <t>计量单位</t>
  </si>
  <si>
    <r>
      <rPr>
        <sz val="10"/>
        <rFont val="宋体"/>
        <charset val="134"/>
      </rPr>
      <t>建筑面积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体积（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2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</si>
  <si>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单价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或元/m</t>
    </r>
    <r>
      <rPr>
        <vertAlign val="superscript"/>
        <sz val="10"/>
        <rFont val="宋体"/>
        <charset val="134"/>
      </rPr>
      <t>3</t>
    </r>
    <r>
      <rPr>
        <sz val="10"/>
        <rFont val="Times New Roman"/>
        <charset val="134"/>
      </rPr>
      <t>)</t>
    </r>
  </si>
  <si>
    <t>审计前账面值</t>
  </si>
  <si>
    <t>账面价值</t>
  </si>
  <si>
    <t>评估价值</t>
  </si>
  <si>
    <r>
      <rPr>
        <sz val="10"/>
        <rFont val="宋体"/>
        <charset val="134"/>
      </rPr>
      <t>评估单价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或元/m</t>
    </r>
    <r>
      <rPr>
        <vertAlign val="superscript"/>
        <sz val="10"/>
        <rFont val="宋体"/>
        <charset val="134"/>
      </rPr>
      <t>3</t>
    </r>
    <r>
      <rPr>
        <sz val="10"/>
        <rFont val="Times New Roman"/>
        <charset val="134"/>
      </rPr>
      <t>)</t>
    </r>
  </si>
  <si>
    <t>备注</t>
  </si>
  <si>
    <t>现场勘察简单记录</t>
  </si>
  <si>
    <t>证载权利人</t>
  </si>
  <si>
    <t>原值</t>
  </si>
  <si>
    <t>净值</t>
  </si>
  <si>
    <r>
      <rPr>
        <sz val="10"/>
        <rFont val="宋体"/>
        <charset val="134"/>
      </rPr>
      <t>成新率</t>
    </r>
    <r>
      <rPr>
        <sz val="10"/>
        <rFont val="Times New Roman"/>
        <charset val="134"/>
      </rPr>
      <t>%</t>
    </r>
  </si>
  <si>
    <t>011801010100006</t>
  </si>
  <si>
    <t>办公区装配式箱房-办公楼及门卫</t>
  </si>
  <si>
    <t>2021-09-30</t>
  </si>
  <si>
    <t>㎡</t>
  </si>
  <si>
    <t>办公区装配式箱房-宿舍食堂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</si>
  <si>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</si>
  <si>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固定资产</t>
    </r>
    <r>
      <rPr>
        <sz val="18"/>
        <rFont val="黑体"/>
        <charset val="134"/>
      </rPr>
      <t>—</t>
    </r>
    <r>
      <rPr>
        <sz val="18"/>
        <rFont val="黑体"/>
        <charset val="134"/>
      </rPr>
      <t>电子设备及办公家具评估明细表</t>
    </r>
  </si>
  <si>
    <t>设备
编号</t>
  </si>
  <si>
    <t>设备名称</t>
  </si>
  <si>
    <t>规格型号</t>
  </si>
  <si>
    <t>生产厂家</t>
  </si>
  <si>
    <t>数量</t>
  </si>
  <si>
    <t>购置日期</t>
  </si>
  <si>
    <t>启用日期</t>
  </si>
  <si>
    <t>办公区</t>
  </si>
  <si>
    <t>011801010300004_1</t>
  </si>
  <si>
    <t>办公茶几</t>
  </si>
  <si>
    <t>个</t>
  </si>
  <si>
    <t>2020-09-23</t>
  </si>
  <si>
    <t>011801010300004_2</t>
  </si>
  <si>
    <t>011801010300004_3</t>
  </si>
  <si>
    <t>011801010300004_4</t>
  </si>
  <si>
    <t>011801010300004_5</t>
  </si>
  <si>
    <t>011801010300048_1</t>
  </si>
  <si>
    <t>2021-12-27</t>
  </si>
  <si>
    <t>011801010300048_2</t>
  </si>
  <si>
    <t>011801010300039</t>
  </si>
  <si>
    <t>茶几</t>
  </si>
  <si>
    <t>2021-10-31</t>
  </si>
  <si>
    <t>011801010300012_2</t>
  </si>
  <si>
    <t>大茶几</t>
  </si>
  <si>
    <t>2020-11-30</t>
  </si>
  <si>
    <t>011801010300004_21</t>
  </si>
  <si>
    <t>小茶几</t>
  </si>
  <si>
    <t>011801010300004_22</t>
  </si>
  <si>
    <t>011801010300004_23</t>
  </si>
  <si>
    <t>011801010300012_3</t>
  </si>
  <si>
    <t>011801010300004_10</t>
  </si>
  <si>
    <t>长茶几</t>
  </si>
  <si>
    <t>011801010300004_11</t>
  </si>
  <si>
    <t>011801010300004_12</t>
  </si>
  <si>
    <t>011801010300004_17</t>
  </si>
  <si>
    <t>011801010300004_18</t>
  </si>
  <si>
    <t>011801010300004_19</t>
  </si>
  <si>
    <t>011801010300004_6</t>
  </si>
  <si>
    <t>011801010300004_7</t>
  </si>
  <si>
    <t>011801010300004_8</t>
  </si>
  <si>
    <t>011801010300004_9</t>
  </si>
  <si>
    <t>011801010300028</t>
  </si>
  <si>
    <t>011801010300041_1</t>
  </si>
  <si>
    <t>办公网椅</t>
  </si>
  <si>
    <t>011801010300041_2</t>
  </si>
  <si>
    <t>011801010300041_3</t>
  </si>
  <si>
    <t>011801010300002_1</t>
  </si>
  <si>
    <t>办公椅</t>
  </si>
  <si>
    <t>011801010300002_14</t>
  </si>
  <si>
    <t>011801010300002_15</t>
  </si>
  <si>
    <t>011801010300002_16</t>
  </si>
  <si>
    <t>011801010300002_17</t>
  </si>
  <si>
    <t>011801010300002_18</t>
  </si>
  <si>
    <t>011801010300002_19</t>
  </si>
  <si>
    <t>011801010300002_2</t>
  </si>
  <si>
    <t>011801010300002_20</t>
  </si>
  <si>
    <t>011801010300002_21</t>
  </si>
  <si>
    <t>011801010300002_22</t>
  </si>
  <si>
    <t>011801010300002_23</t>
  </si>
  <si>
    <t>011801010300002_24</t>
  </si>
  <si>
    <t>011801010300002_25</t>
  </si>
  <si>
    <t>011801010300002_26</t>
  </si>
  <si>
    <t>011801010300002_27</t>
  </si>
  <si>
    <t>011801010300002_28</t>
  </si>
  <si>
    <t>011801010300002_29</t>
  </si>
  <si>
    <t>011801010300002_3</t>
  </si>
  <si>
    <t>011801010300002_30</t>
  </si>
  <si>
    <t>011801010300002_31</t>
  </si>
  <si>
    <t>011801010300002_32</t>
  </si>
  <si>
    <t>011801010300002_33</t>
  </si>
  <si>
    <t>011801010300002_34</t>
  </si>
  <si>
    <t>011801010300002_35</t>
  </si>
  <si>
    <t>011801010300002_36</t>
  </si>
  <si>
    <t>011801010300002_37</t>
  </si>
  <si>
    <t>011801010300002_38</t>
  </si>
  <si>
    <t>011801010300002_39</t>
  </si>
  <si>
    <t>011801010300002_4</t>
  </si>
  <si>
    <t>011801010300002_40</t>
  </si>
  <si>
    <t>011801010300002_41</t>
  </si>
  <si>
    <t>011801010300002_42</t>
  </si>
  <si>
    <t>011801010300002_43</t>
  </si>
  <si>
    <t>011801010300002_44</t>
  </si>
  <si>
    <t>011801010300002_45</t>
  </si>
  <si>
    <t>011801010300002_46</t>
  </si>
  <si>
    <t>011801010300002_47</t>
  </si>
  <si>
    <t>011801010300002_48</t>
  </si>
  <si>
    <t>011801010300002_49</t>
  </si>
  <si>
    <t>011801010300002_5</t>
  </si>
  <si>
    <t>011801010300002_50</t>
  </si>
  <si>
    <t>011801010300002_51</t>
  </si>
  <si>
    <t>011801010300002_52</t>
  </si>
  <si>
    <t>011801010300002_53</t>
  </si>
  <si>
    <t>011801010300002_54</t>
  </si>
  <si>
    <t>011801010300002_55</t>
  </si>
  <si>
    <t>011801010300002_56</t>
  </si>
  <si>
    <t>011801010300002_57</t>
  </si>
  <si>
    <t>011801010300002_58</t>
  </si>
  <si>
    <t>011801010300002_59</t>
  </si>
  <si>
    <t>011801010300002_6</t>
  </si>
  <si>
    <t>011801010300002_60</t>
  </si>
  <si>
    <t>011801010300002_61</t>
  </si>
  <si>
    <t>011801010300002_62</t>
  </si>
  <si>
    <t>011801010300002_63</t>
  </si>
  <si>
    <t>011801010300002_64</t>
  </si>
  <si>
    <t>011801010300002_65</t>
  </si>
  <si>
    <t>011801010300002_66</t>
  </si>
  <si>
    <t>011801010300002_67</t>
  </si>
  <si>
    <t>011801010300002_68</t>
  </si>
  <si>
    <t>011801010300002_69</t>
  </si>
  <si>
    <t>011801010300002_7</t>
  </si>
  <si>
    <t>011801010300002_70</t>
  </si>
  <si>
    <t>011801010300002_71</t>
  </si>
  <si>
    <t>011801010300002_72</t>
  </si>
  <si>
    <t>011801010300002_73</t>
  </si>
  <si>
    <t>011801010300002_74</t>
  </si>
  <si>
    <t>011801010300002_75</t>
  </si>
  <si>
    <t>011801010300002_76</t>
  </si>
  <si>
    <t>011801010300002_77</t>
  </si>
  <si>
    <t>011801010300002_78</t>
  </si>
  <si>
    <t>011801010300002_79</t>
  </si>
  <si>
    <t>011801010300002_8</t>
  </si>
  <si>
    <t>011801010300002_80</t>
  </si>
  <si>
    <t>011801010300002_81</t>
  </si>
  <si>
    <t>011801010300002_82</t>
  </si>
  <si>
    <t>011801010300002_83</t>
  </si>
  <si>
    <t>011801010300002_84</t>
  </si>
  <si>
    <t>011801010300002_85</t>
  </si>
  <si>
    <t>011801010300002_86</t>
  </si>
  <si>
    <t>011801010300002_87</t>
  </si>
  <si>
    <t>011801010300002_9</t>
  </si>
  <si>
    <t>011801010300011_1</t>
  </si>
  <si>
    <t>011801010300011_2</t>
  </si>
  <si>
    <t>011801010300011_3</t>
  </si>
  <si>
    <t>011801010300011_4</t>
  </si>
  <si>
    <t>011801010300032_1</t>
  </si>
  <si>
    <t>011801010300032_2</t>
  </si>
  <si>
    <t>011801010300033_1</t>
  </si>
  <si>
    <t>2021-09-01</t>
  </si>
  <si>
    <t>011801010300033_2</t>
  </si>
  <si>
    <t>011801010300033_3</t>
  </si>
  <si>
    <t>011801010300033_4</t>
  </si>
  <si>
    <t>011801010300033_5</t>
  </si>
  <si>
    <t>011801010300040</t>
  </si>
  <si>
    <t>011801010300047_1</t>
  </si>
  <si>
    <t>011801010300047_2</t>
  </si>
  <si>
    <t>011801010300050_1</t>
  </si>
  <si>
    <t>011801010300050_10</t>
  </si>
  <si>
    <t>011801010300050_2</t>
  </si>
  <si>
    <t>011801010300050_3</t>
  </si>
  <si>
    <t>011801010300050_4</t>
  </si>
  <si>
    <t>011801010300050_5</t>
  </si>
  <si>
    <t>011801010300050_6</t>
  </si>
  <si>
    <t>011801010300050_7</t>
  </si>
  <si>
    <t>011801010300050_8</t>
  </si>
  <si>
    <t>011801010300050_9</t>
  </si>
  <si>
    <t>011801010300001_21</t>
  </si>
  <si>
    <t>办公桌</t>
  </si>
  <si>
    <t>011801010300001_22</t>
  </si>
  <si>
    <t>011801010300001_23</t>
  </si>
  <si>
    <t>011801010300001_24</t>
  </si>
  <si>
    <t>011801010300001_31</t>
  </si>
  <si>
    <t>011801010300009_1</t>
  </si>
  <si>
    <t>011801010300009_2</t>
  </si>
  <si>
    <t>011801010300009_3</t>
  </si>
  <si>
    <t>011801010300009_4</t>
  </si>
  <si>
    <t>011801010300026_1</t>
  </si>
  <si>
    <t>011801010300026_2</t>
  </si>
  <si>
    <t>011801010300026_3</t>
  </si>
  <si>
    <t>011801010300036_1</t>
  </si>
  <si>
    <t>011801010300036_2</t>
  </si>
  <si>
    <t>011801010300036_3</t>
  </si>
  <si>
    <t>011801010300045_1</t>
  </si>
  <si>
    <t>011801010300045_2</t>
  </si>
  <si>
    <t>011801010300001_25</t>
  </si>
  <si>
    <t>办公桌（对桌）</t>
  </si>
  <si>
    <t>011801010300001_26</t>
  </si>
  <si>
    <t>011801010300001_27</t>
  </si>
  <si>
    <t>011801010300001_28</t>
  </si>
  <si>
    <t>011801010300001_29</t>
  </si>
  <si>
    <t>011801010300001_30</t>
  </si>
  <si>
    <t>011801010300031_1</t>
  </si>
  <si>
    <t>双人隔断对桌</t>
  </si>
  <si>
    <t>011801010300031_2</t>
  </si>
  <si>
    <t>011801010500023</t>
  </si>
  <si>
    <t>笔记本电脑</t>
  </si>
  <si>
    <t>台</t>
  </si>
  <si>
    <t>2021-03-30</t>
  </si>
  <si>
    <t>011801010500045</t>
  </si>
  <si>
    <t>2022-07-28</t>
  </si>
  <si>
    <t>011801010300004_15</t>
  </si>
  <si>
    <t>茶水柜</t>
  </si>
  <si>
    <t>011801010300004_16</t>
  </si>
  <si>
    <t>011801010300004_20</t>
  </si>
  <si>
    <t>011801010300012_1</t>
  </si>
  <si>
    <t>011801010500003</t>
  </si>
  <si>
    <t>打印机</t>
  </si>
  <si>
    <t>011801010500012</t>
  </si>
  <si>
    <t>011801010500013_1</t>
  </si>
  <si>
    <t>011801010500013_2</t>
  </si>
  <si>
    <t>011801010500035</t>
  </si>
  <si>
    <t>011801010500004</t>
  </si>
  <si>
    <t>复印一体机</t>
  </si>
  <si>
    <t>011801010500011</t>
  </si>
  <si>
    <t>011801010500014_1</t>
  </si>
  <si>
    <t>011801010500014_2</t>
  </si>
  <si>
    <t>011801010500014_3</t>
  </si>
  <si>
    <t>011801010500014_4</t>
  </si>
  <si>
    <t>011801010500015</t>
  </si>
  <si>
    <t>011801010500019</t>
  </si>
  <si>
    <t>2021-01-01</t>
  </si>
  <si>
    <t>011801010500022</t>
  </si>
  <si>
    <t>011801010500018_1</t>
  </si>
  <si>
    <t>电脑</t>
  </si>
  <si>
    <t>011801010500018_2</t>
  </si>
  <si>
    <t>011801010500018_3</t>
  </si>
  <si>
    <t>011801010500021</t>
  </si>
  <si>
    <t>011801010500034_1</t>
  </si>
  <si>
    <t>011801010500034_2</t>
  </si>
  <si>
    <t>011801010500034_3</t>
  </si>
  <si>
    <t>011801010500001_1</t>
  </si>
  <si>
    <t>联想电脑</t>
  </si>
  <si>
    <t>011801010500001_2</t>
  </si>
  <si>
    <t>011801010500002_1</t>
  </si>
  <si>
    <t>011801010500002_2</t>
  </si>
  <si>
    <t>011801010500008_1</t>
  </si>
  <si>
    <t>011801010500008_2</t>
  </si>
  <si>
    <t>011801010500008_3</t>
  </si>
  <si>
    <t>011801010500008_4</t>
  </si>
  <si>
    <t>011801010500008_5</t>
  </si>
  <si>
    <t>011801010500009_1</t>
  </si>
  <si>
    <t>011801010500009_10</t>
  </si>
  <si>
    <t>011801010500009_11</t>
  </si>
  <si>
    <t>011801010500009_12</t>
  </si>
  <si>
    <t>011801010500009_2</t>
  </si>
  <si>
    <t>011801010500009_3</t>
  </si>
  <si>
    <t>011801010500009_4</t>
  </si>
  <si>
    <t>011801010500009_5</t>
  </si>
  <si>
    <t>011801010500009_6</t>
  </si>
  <si>
    <t>011801010500009_7</t>
  </si>
  <si>
    <t>011801010500009_8</t>
  </si>
  <si>
    <t>011801010500009_9</t>
  </si>
  <si>
    <t>011801010500027</t>
  </si>
  <si>
    <t>2021-06-30</t>
  </si>
  <si>
    <t>011801010300044_6</t>
  </si>
  <si>
    <t>高低床</t>
  </si>
  <si>
    <t>2021-11-26</t>
  </si>
  <si>
    <t>011801010500042_2</t>
  </si>
  <si>
    <t>监视器</t>
  </si>
  <si>
    <t>011801010300005_21</t>
  </si>
  <si>
    <t>单人沙发</t>
  </si>
  <si>
    <t>011801010300005_22</t>
  </si>
  <si>
    <t>011801010300005_23</t>
  </si>
  <si>
    <t>011801010300005_24</t>
  </si>
  <si>
    <t>011801010300005_25</t>
  </si>
  <si>
    <t>011801010300005_26</t>
  </si>
  <si>
    <t>011801010300005_1</t>
  </si>
  <si>
    <t>接待室沙发</t>
  </si>
  <si>
    <t>011801010300005_10</t>
  </si>
  <si>
    <t>011801010300005_2</t>
  </si>
  <si>
    <t>011801010300005_3</t>
  </si>
  <si>
    <t>011801010300005_4</t>
  </si>
  <si>
    <t>011801010300005_5</t>
  </si>
  <si>
    <t>011801010300005_6</t>
  </si>
  <si>
    <t>011801010300005_7</t>
  </si>
  <si>
    <t>011801010300005_8</t>
  </si>
  <si>
    <t>011801010300005_9</t>
  </si>
  <si>
    <t>011801010300027</t>
  </si>
  <si>
    <t>办公沙发</t>
  </si>
  <si>
    <t>011801010300005_11</t>
  </si>
  <si>
    <t>三人沙发</t>
  </si>
  <si>
    <t>011801010300005_12</t>
  </si>
  <si>
    <t>011801010300005_13</t>
  </si>
  <si>
    <t>011801010300005_14</t>
  </si>
  <si>
    <t>011801010300005_15</t>
  </si>
  <si>
    <t>011801010300005_16</t>
  </si>
  <si>
    <t>011801010300005_17</t>
  </si>
  <si>
    <t>011801010300005_18</t>
  </si>
  <si>
    <t>011801010300005_19</t>
  </si>
  <si>
    <t>011801010300005_20</t>
  </si>
  <si>
    <t>011801010300038</t>
  </si>
  <si>
    <t>011801010300010</t>
  </si>
  <si>
    <t>沙发一套</t>
  </si>
  <si>
    <t>1大2小</t>
  </si>
  <si>
    <t>套</t>
  </si>
  <si>
    <t>011801010500020_1</t>
  </si>
  <si>
    <t>空调</t>
  </si>
  <si>
    <t>011801010500020_2</t>
  </si>
  <si>
    <t>011801010500020_3</t>
  </si>
  <si>
    <t>011801010500020_4</t>
  </si>
  <si>
    <t>011801010500020_5</t>
  </si>
  <si>
    <t>011801010500020_6</t>
  </si>
  <si>
    <t>011801010500020_7</t>
  </si>
  <si>
    <t>011801010500020_8</t>
  </si>
  <si>
    <t>011801010500020_9</t>
  </si>
  <si>
    <t>011801010500028</t>
  </si>
  <si>
    <t>011801010500030</t>
  </si>
  <si>
    <t>2021-07-29</t>
  </si>
  <si>
    <t>011801010500031_1</t>
  </si>
  <si>
    <t>011801010500031_2</t>
  </si>
  <si>
    <t>011801010500032</t>
  </si>
  <si>
    <t>011801010500036</t>
  </si>
  <si>
    <t>011801010500044_1</t>
  </si>
  <si>
    <t>2022-06-25</t>
  </si>
  <si>
    <t>011801010500044_2</t>
  </si>
  <si>
    <t>011801010500044_3</t>
  </si>
  <si>
    <t>011801010500047_1</t>
  </si>
  <si>
    <t>2022-12-25</t>
  </si>
  <si>
    <t>011801010500047_2</t>
  </si>
  <si>
    <t>011801010500006_24</t>
  </si>
  <si>
    <t>空调挂机</t>
  </si>
  <si>
    <t>011801010500006_25</t>
  </si>
  <si>
    <t>011801010500006_3</t>
  </si>
  <si>
    <t>011801010500006_4</t>
  </si>
  <si>
    <t>011801010500006_5</t>
  </si>
  <si>
    <t>011801010500006_6</t>
  </si>
  <si>
    <t>011801010500006_7</t>
  </si>
  <si>
    <t>011801010500006_8</t>
  </si>
  <si>
    <t>011801010500006_9</t>
  </si>
  <si>
    <t>011801010300030</t>
  </si>
  <si>
    <t>密码文件柜</t>
  </si>
  <si>
    <t>011801010300042</t>
  </si>
  <si>
    <t>三角衣架</t>
  </si>
  <si>
    <t>011801010300003_1</t>
  </si>
  <si>
    <t>三门橱柜</t>
  </si>
  <si>
    <t>011801010300003_2</t>
  </si>
  <si>
    <t>011801010300003_3</t>
  </si>
  <si>
    <t>011801010300003_4</t>
  </si>
  <si>
    <t>011801010300003_5</t>
  </si>
  <si>
    <t>011801010300037</t>
  </si>
  <si>
    <t>三门书柜</t>
  </si>
  <si>
    <t>011801010300046_1</t>
  </si>
  <si>
    <t>011801010300046_2</t>
  </si>
  <si>
    <t>011801010500010</t>
  </si>
  <si>
    <t>刷卡消费机</t>
  </si>
  <si>
    <t>011801010500016</t>
  </si>
  <si>
    <t>碎纸机</t>
  </si>
  <si>
    <t>011801010300003_20</t>
  </si>
  <si>
    <t>铁皮柜</t>
  </si>
  <si>
    <t>011801010300003_6</t>
  </si>
  <si>
    <t>011801010300003_7</t>
  </si>
  <si>
    <t>011801010300003_8</t>
  </si>
  <si>
    <t>011801010300003_9</t>
  </si>
  <si>
    <t>011801010300013_1</t>
  </si>
  <si>
    <t>011801010300013_2</t>
  </si>
  <si>
    <t>011801010300043_1</t>
  </si>
  <si>
    <t>011801010300043_2</t>
  </si>
  <si>
    <t>011801010300029_1</t>
  </si>
  <si>
    <t>文件柜</t>
  </si>
  <si>
    <t>011801010300029_2</t>
  </si>
  <si>
    <t>011801010300029_3</t>
  </si>
  <si>
    <t>011801010300029_4</t>
  </si>
  <si>
    <t>011801010500017</t>
  </si>
  <si>
    <t>投影仪</t>
  </si>
  <si>
    <t>011801010500046</t>
  </si>
  <si>
    <t>011801010500041</t>
  </si>
  <si>
    <t>液晶电视</t>
  </si>
  <si>
    <t>011801010300001_32</t>
  </si>
  <si>
    <t>会议桌</t>
  </si>
  <si>
    <t>011801010300001_1</t>
  </si>
  <si>
    <t>长条桌</t>
  </si>
  <si>
    <t>011801010300001_10</t>
  </si>
  <si>
    <t>011801010300001_11</t>
  </si>
  <si>
    <t>011801010300001_12</t>
  </si>
  <si>
    <t>011801010300001_13</t>
  </si>
  <si>
    <t>011801010300001_14</t>
  </si>
  <si>
    <t>011801010300001_15</t>
  </si>
  <si>
    <t>011801010300001_16</t>
  </si>
  <si>
    <t>011801010300001_17</t>
  </si>
  <si>
    <t>011801010300001_18</t>
  </si>
  <si>
    <t>011801010300001_19</t>
  </si>
  <si>
    <t>011801010300001_2</t>
  </si>
  <si>
    <t>011801010300001_20</t>
  </si>
  <si>
    <t>011801010300001_3</t>
  </si>
  <si>
    <t>011801010300001_4</t>
  </si>
  <si>
    <t>011801010300001_5</t>
  </si>
  <si>
    <t>011801010300001_6</t>
  </si>
  <si>
    <t>011801010300001_7</t>
  </si>
  <si>
    <t>011801010300001_8</t>
  </si>
  <si>
    <t>011801010300001_9</t>
  </si>
  <si>
    <t>011801010300049_1</t>
  </si>
  <si>
    <t>011801010300049_2</t>
  </si>
  <si>
    <t>011801010300049_3</t>
  </si>
  <si>
    <t>011801010300049_4</t>
  </si>
  <si>
    <t>011801010300049_5</t>
  </si>
  <si>
    <t>011801010300049_6</t>
  </si>
  <si>
    <t>011801010300049_7</t>
  </si>
  <si>
    <t>盘盈办公区</t>
  </si>
  <si>
    <t>双人沙发</t>
  </si>
  <si>
    <t xml:space="preserve">办公桌 </t>
  </si>
  <si>
    <t>生活区</t>
  </si>
  <si>
    <t>011801010300008_1</t>
  </si>
  <si>
    <t>餐桌</t>
  </si>
  <si>
    <t>2020-10-01</t>
  </si>
  <si>
    <t>011801010300008_2</t>
  </si>
  <si>
    <t>011801010300004_13</t>
  </si>
  <si>
    <t>011801010300004_14</t>
  </si>
  <si>
    <t>011801010500026</t>
  </si>
  <si>
    <t>电视</t>
  </si>
  <si>
    <t>2021-04-30</t>
  </si>
  <si>
    <t>011801010300020_1</t>
  </si>
  <si>
    <t>更衣柜</t>
  </si>
  <si>
    <t>2021-05-31</t>
  </si>
  <si>
    <t>011801010300020_10</t>
  </si>
  <si>
    <t>011801010300020_11</t>
  </si>
  <si>
    <t>011801010300020_12</t>
  </si>
  <si>
    <t>011801010300020_13</t>
  </si>
  <si>
    <t>011801010300020_14</t>
  </si>
  <si>
    <t>011801010300020_15</t>
  </si>
  <si>
    <t>011801010300020_2</t>
  </si>
  <si>
    <t>011801010300020_3</t>
  </si>
  <si>
    <t>011801010300020_4</t>
  </si>
  <si>
    <t>011801010300020_5</t>
  </si>
  <si>
    <t>011801010300020_6</t>
  </si>
  <si>
    <t>011801010300020_7</t>
  </si>
  <si>
    <t>011801010300020_8</t>
  </si>
  <si>
    <t>011801010300020_9</t>
  </si>
  <si>
    <t>011801010500006_1</t>
  </si>
  <si>
    <t>011801010500006_10</t>
  </si>
  <si>
    <t>011801010500006_11</t>
  </si>
  <si>
    <t>011801010500006_12</t>
  </si>
  <si>
    <t>011801010500006_13</t>
  </si>
  <si>
    <t>011801010500006_14</t>
  </si>
  <si>
    <t>011801010500006_15</t>
  </si>
  <si>
    <t>011801010500006_16</t>
  </si>
  <si>
    <t>011801010500006_17</t>
  </si>
  <si>
    <t>011801010500006_18</t>
  </si>
  <si>
    <t>011801010500006_19</t>
  </si>
  <si>
    <t>011801010500006_2</t>
  </si>
  <si>
    <t>011801010500006_20</t>
  </si>
  <si>
    <t>011801010500006_21</t>
  </si>
  <si>
    <t>011801010500006_22</t>
  </si>
  <si>
    <t>011801010500006_23</t>
  </si>
  <si>
    <t>011801010500005_2_1</t>
  </si>
  <si>
    <t>空调柜机</t>
  </si>
  <si>
    <t>011801010500005_2_2</t>
  </si>
  <si>
    <t>011801010500005_2_3</t>
  </si>
  <si>
    <t>011801010500005_2_4</t>
  </si>
  <si>
    <t>011801010300007_1</t>
  </si>
  <si>
    <t>快餐桌</t>
  </si>
  <si>
    <t>011801010300007_10</t>
  </si>
  <si>
    <t>011801010300007_11</t>
  </si>
  <si>
    <t>011801010300007_12</t>
  </si>
  <si>
    <t>011801010300007_2</t>
  </si>
  <si>
    <t>011801010300007_3</t>
  </si>
  <si>
    <t>011801010300007_4</t>
  </si>
  <si>
    <t>011801010300007_5</t>
  </si>
  <si>
    <t>011801010300007_6</t>
  </si>
  <si>
    <t>011801010300007_7</t>
  </si>
  <si>
    <t>011801010300007_8</t>
  </si>
  <si>
    <t>011801010300007_9</t>
  </si>
  <si>
    <t>011801010500007_1</t>
  </si>
  <si>
    <t>热水器</t>
  </si>
  <si>
    <t>011801010500007_2</t>
  </si>
  <si>
    <t>011801010500043</t>
  </si>
  <si>
    <t>011801010300044_1</t>
  </si>
  <si>
    <t>011801010300044_2</t>
  </si>
  <si>
    <t>011801010300044_3</t>
  </si>
  <si>
    <t>011801010300044_4</t>
  </si>
  <si>
    <t>011801010300044_5</t>
  </si>
  <si>
    <t>011801010300006_1</t>
  </si>
  <si>
    <t>宿舍床</t>
  </si>
  <si>
    <t>2020-10-27</t>
  </si>
  <si>
    <t>011801010300006_10</t>
  </si>
  <si>
    <t>011801010300006_11</t>
  </si>
  <si>
    <t>011801010300006_12</t>
  </si>
  <si>
    <t>011801010300006_13</t>
  </si>
  <si>
    <t>011801010300006_14</t>
  </si>
  <si>
    <t>011801010300006_15</t>
  </si>
  <si>
    <t>011801010300006_16</t>
  </si>
  <si>
    <t>011801010300006_17</t>
  </si>
  <si>
    <t>011801010300006_18</t>
  </si>
  <si>
    <t>011801010300006_19</t>
  </si>
  <si>
    <t>011801010300006_2</t>
  </si>
  <si>
    <t>011801010300006_20</t>
  </si>
  <si>
    <t>011801010300006_21</t>
  </si>
  <si>
    <t>011801010300006_22</t>
  </si>
  <si>
    <t>011801010300006_23</t>
  </si>
  <si>
    <t>011801010300006_24</t>
  </si>
  <si>
    <t>011801010300006_25</t>
  </si>
  <si>
    <t>011801010300006_26</t>
  </si>
  <si>
    <t>011801010300006_27</t>
  </si>
  <si>
    <t>011801010300006_28</t>
  </si>
  <si>
    <t>011801010300006_29</t>
  </si>
  <si>
    <t>011801010300006_3</t>
  </si>
  <si>
    <t>011801010300006_30</t>
  </si>
  <si>
    <t>011801010300006_31</t>
  </si>
  <si>
    <t>011801010300006_32</t>
  </si>
  <si>
    <t>011801010300006_33</t>
  </si>
  <si>
    <t>011801010300006_34</t>
  </si>
  <si>
    <t>011801010300006_35</t>
  </si>
  <si>
    <t>011801010300006_36</t>
  </si>
  <si>
    <t>011801010300006_37</t>
  </si>
  <si>
    <t>011801010300006_38</t>
  </si>
  <si>
    <t>011801010300006_4</t>
  </si>
  <si>
    <t>011801010300006_5</t>
  </si>
  <si>
    <t>011801010300006_6</t>
  </si>
  <si>
    <t>011801010300006_7</t>
  </si>
  <si>
    <t>011801010300006_8</t>
  </si>
  <si>
    <t>011801010300006_9</t>
  </si>
  <si>
    <t>011801010500039_1</t>
  </si>
  <si>
    <t>洗衣机</t>
  </si>
  <si>
    <t>011801010500039_2</t>
  </si>
  <si>
    <t>盘盈生活区</t>
  </si>
  <si>
    <t>炉灶</t>
  </si>
  <si>
    <t>四层货架</t>
  </si>
  <si>
    <t>三眼水池</t>
  </si>
  <si>
    <t>60*单池</t>
  </si>
  <si>
    <t>四门冰柜</t>
  </si>
  <si>
    <t>消毒柜</t>
  </si>
  <si>
    <t>油烟机</t>
  </si>
  <si>
    <t>工作台</t>
  </si>
  <si>
    <t>蒸车</t>
  </si>
  <si>
    <t>011801010500038</t>
  </si>
  <si>
    <t>监控器</t>
  </si>
  <si>
    <t>011801010500042_1</t>
  </si>
  <si>
    <t>011801010500037</t>
  </si>
  <si>
    <t>011801010500044_4</t>
  </si>
  <si>
    <t>011801010500005_1_1</t>
  </si>
  <si>
    <t>011801010500005_1_2</t>
  </si>
  <si>
    <t>011801010500005_1_3</t>
  </si>
  <si>
    <t>011801010300003_10</t>
  </si>
  <si>
    <t>011801010300003_11</t>
  </si>
  <si>
    <t>011801010300003_12</t>
  </si>
  <si>
    <t>011801010300003_13</t>
  </si>
  <si>
    <t>011801010300003_14</t>
  </si>
  <si>
    <t>011801010300003_15</t>
  </si>
  <si>
    <t>011801010300003_16</t>
  </si>
  <si>
    <t>011801010300003_17</t>
  </si>
  <si>
    <t>011801010300003_18</t>
  </si>
  <si>
    <t>011801010300003_19</t>
  </si>
  <si>
    <t>盘盈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</si>
  <si>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</si>
  <si>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存货</t>
    </r>
    <r>
      <rPr>
        <sz val="18"/>
        <rFont val="黑体"/>
        <charset val="134"/>
      </rPr>
      <t>—</t>
    </r>
    <r>
      <rPr>
        <sz val="18"/>
        <rFont val="黑体"/>
        <charset val="134"/>
      </rPr>
      <t>在用周转材料（低值易耗品）评估明细表</t>
    </r>
  </si>
  <si>
    <t>名称及规格型号</t>
  </si>
  <si>
    <t>原始入账价值</t>
  </si>
  <si>
    <t>账面价值（摊余价值）</t>
  </si>
  <si>
    <t>实际数量</t>
  </si>
  <si>
    <t>增减值</t>
  </si>
  <si>
    <r>
      <rPr>
        <sz val="10"/>
        <rFont val="宋体"/>
        <charset val="134"/>
      </rPr>
      <t>增值率</t>
    </r>
    <r>
      <rPr>
        <sz val="10"/>
        <rFont val="Times New Roman"/>
        <charset val="134"/>
      </rPr>
      <t>%</t>
    </r>
  </si>
  <si>
    <t>金额</t>
  </si>
  <si>
    <t>单价</t>
  </si>
  <si>
    <t>评估原价</t>
  </si>
  <si>
    <t>职工宿舍床</t>
  </si>
  <si>
    <t>冰柜</t>
  </si>
  <si>
    <t xml:space="preserve"> 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</si>
  <si>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  </t>
    </r>
    <r>
      <rPr>
        <sz val="10"/>
        <rFont val="宋体"/>
        <charset val="134"/>
      </rPr>
      <t>计</t>
    </r>
  </si>
  <si>
    <t>总计：453246.41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</si>
</sst>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0_ "/>
    <numFmt numFmtId="179" formatCode="#,##0.00_ "/>
    <numFmt numFmtId="180" formatCode="#,##0.00_);[Red]\(#,##0.00\)"/>
    <numFmt numFmtId="181" formatCode="yyyy/m/d;@"/>
  </numFmts>
  <fonts count="40">
    <font>
      <sz val="11"/>
      <color theme="1"/>
      <name val="等线"/>
      <charset val="134"/>
      <scheme val="minor"/>
    </font>
    <font>
      <sz val="18"/>
      <name val="Times New Roman"/>
      <charset val="134"/>
    </font>
    <font>
      <sz val="10"/>
      <name val="Times New Roman"/>
      <charset val="134"/>
    </font>
    <font>
      <u/>
      <sz val="11"/>
      <color theme="10"/>
      <name val="等线"/>
      <charset val="134"/>
      <scheme val="minor"/>
    </font>
    <font>
      <u/>
      <sz val="10"/>
      <color indexed="12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rgb="FFFF0000"/>
      <name val="Times New Roman"/>
      <charset val="134"/>
    </font>
    <font>
      <u/>
      <sz val="10"/>
      <color rgb="FF80008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vertAlign val="superscript"/>
      <sz val="10"/>
      <name val="Times New Roman"/>
      <charset val="134"/>
    </font>
    <font>
      <vertAlign val="superscript"/>
      <sz val="10"/>
      <name val="宋体"/>
      <charset val="134"/>
    </font>
    <font>
      <b/>
      <sz val="9"/>
      <name val="宋体"/>
      <charset val="134"/>
    </font>
    <font>
      <vertAlign val="superscript"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8" borderId="14" applyNumberFormat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</cellStyleXfs>
  <cellXfs count="1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76" fontId="3" fillId="3" borderId="0" xfId="6" applyNumberFormat="1" applyFill="1" applyAlignment="1" applyProtection="1">
      <alignment horizontal="left" vertical="center" shrinkToFit="1"/>
      <protection locked="0" hidden="1"/>
    </xf>
    <xf numFmtId="0" fontId="4" fillId="0" borderId="0" xfId="6" applyFont="1" applyAlignment="1" applyProtection="1">
      <alignment horizontal="left" vertical="center"/>
    </xf>
    <xf numFmtId="0" fontId="4" fillId="0" borderId="0" xfId="6" applyFont="1" applyFill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2" borderId="3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43" fontId="2" fillId="2" borderId="1" xfId="0" applyNumberFormat="1" applyFont="1" applyFill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9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3" fontId="2" fillId="2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43" fontId="2" fillId="0" borderId="3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43" fontId="2" fillId="0" borderId="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176" fontId="8" fillId="0" borderId="0" xfId="6" applyNumberFormat="1" applyFont="1" applyFill="1" applyAlignment="1" applyProtection="1">
      <alignment horizontal="left" vertical="center" shrinkToFit="1"/>
      <protection locked="0" hidden="1"/>
    </xf>
    <xf numFmtId="0" fontId="4" fillId="0" borderId="0" xfId="6" applyFont="1" applyFill="1" applyAlignment="1" applyProtection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53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7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53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horizontal="right" vertical="center" shrinkToFit="1"/>
    </xf>
    <xf numFmtId="43" fontId="2" fillId="0" borderId="3" xfId="0" applyNumberFormat="1" applyFont="1" applyBorder="1" applyAlignment="1">
      <alignment horizontal="right" vertical="center" shrinkToFit="1"/>
    </xf>
    <xf numFmtId="43" fontId="2" fillId="0" borderId="7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shrinkToFit="1"/>
    </xf>
    <xf numFmtId="14" fontId="6" fillId="2" borderId="1" xfId="0" applyNumberFormat="1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right" vertical="center" shrinkToFit="1"/>
    </xf>
    <xf numFmtId="43" fontId="2" fillId="2" borderId="3" xfId="0" applyNumberFormat="1" applyFont="1" applyFill="1" applyBorder="1" applyAlignment="1">
      <alignment horizontal="right" vertical="center" shrinkToFit="1"/>
    </xf>
    <xf numFmtId="4" fontId="9" fillId="2" borderId="1" xfId="0" applyNumberFormat="1" applyFont="1" applyFill="1" applyBorder="1" applyAlignment="1">
      <alignment horizontal="right" wrapText="1"/>
    </xf>
    <xf numFmtId="179" fontId="6" fillId="2" borderId="1" xfId="0" applyNumberFormat="1" applyFont="1" applyFill="1" applyBorder="1"/>
    <xf numFmtId="9" fontId="2" fillId="2" borderId="1" xfId="3" applyFont="1" applyFill="1" applyBorder="1" applyAlignment="1">
      <alignment horizontal="center" vertical="center" shrinkToFit="1"/>
    </xf>
    <xf numFmtId="9" fontId="6" fillId="2" borderId="1" xfId="0" applyNumberFormat="1" applyFont="1" applyFill="1" applyBorder="1"/>
    <xf numFmtId="179" fontId="2" fillId="2" borderId="0" xfId="0" applyNumberFormat="1" applyFont="1" applyFill="1" applyAlignment="1">
      <alignment vertical="center"/>
    </xf>
    <xf numFmtId="0" fontId="11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vertical="center" shrinkToFit="1"/>
    </xf>
    <xf numFmtId="14" fontId="11" fillId="2" borderId="1" xfId="0" applyNumberFormat="1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right" vertical="center" shrinkToFit="1"/>
    </xf>
    <xf numFmtId="43" fontId="7" fillId="2" borderId="3" xfId="0" applyNumberFormat="1" applyFont="1" applyFill="1" applyBorder="1" applyAlignment="1">
      <alignment horizontal="right" vertical="center" shrinkToFit="1"/>
    </xf>
    <xf numFmtId="180" fontId="12" fillId="2" borderId="1" xfId="0" applyNumberFormat="1" applyFont="1" applyFill="1" applyBorder="1" applyAlignment="1">
      <alignment horizontal="right" wrapText="1"/>
    </xf>
    <xf numFmtId="179" fontId="11" fillId="2" borderId="1" xfId="0" applyNumberFormat="1" applyFont="1" applyFill="1" applyBorder="1"/>
    <xf numFmtId="9" fontId="7" fillId="2" borderId="1" xfId="3" applyFont="1" applyFill="1" applyBorder="1" applyAlignment="1">
      <alignment horizontal="center" vertical="center" shrinkToFit="1"/>
    </xf>
    <xf numFmtId="9" fontId="11" fillId="2" borderId="1" xfId="0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9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center" shrinkToFit="1"/>
    </xf>
    <xf numFmtId="0" fontId="10" fillId="4" borderId="1" xfId="0" applyFont="1" applyFill="1" applyBorder="1" applyAlignment="1">
      <alignment horizontal="center" wrapText="1"/>
    </xf>
    <xf numFmtId="14" fontId="2" fillId="4" borderId="1" xfId="0" applyNumberFormat="1" applyFont="1" applyFill="1" applyBorder="1" applyAlignment="1">
      <alignment horizontal="center" vertical="center" shrinkToFit="1"/>
    </xf>
    <xf numFmtId="14" fontId="6" fillId="4" borderId="1" xfId="0" applyNumberFormat="1" applyFont="1" applyFill="1" applyBorder="1" applyAlignment="1">
      <alignment horizontal="center" vertical="center"/>
    </xf>
    <xf numFmtId="43" fontId="2" fillId="4" borderId="1" xfId="0" applyNumberFormat="1" applyFont="1" applyFill="1" applyBorder="1" applyAlignment="1">
      <alignment horizontal="right" vertical="center" shrinkToFit="1"/>
    </xf>
    <xf numFmtId="43" fontId="2" fillId="4" borderId="3" xfId="0" applyNumberFormat="1" applyFont="1" applyFill="1" applyBorder="1" applyAlignment="1">
      <alignment horizontal="right" vertical="center" shrinkToFit="1"/>
    </xf>
    <xf numFmtId="4" fontId="9" fillId="4" borderId="1" xfId="0" applyNumberFormat="1" applyFont="1" applyFill="1" applyBorder="1" applyAlignment="1">
      <alignment horizontal="right" wrapText="1"/>
    </xf>
    <xf numFmtId="179" fontId="6" fillId="4" borderId="1" xfId="0" applyNumberFormat="1" applyFont="1" applyFill="1" applyBorder="1"/>
    <xf numFmtId="9" fontId="2" fillId="4" borderId="1" xfId="3" applyFont="1" applyFill="1" applyBorder="1" applyAlignment="1">
      <alignment horizontal="center" vertical="center" shrinkToFit="1"/>
    </xf>
    <xf numFmtId="9" fontId="6" fillId="4" borderId="1" xfId="0" applyNumberFormat="1" applyFont="1" applyFill="1" applyBorder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/>
    <xf numFmtId="0" fontId="12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left" vertical="center" shrinkToFit="1"/>
    </xf>
    <xf numFmtId="0" fontId="11" fillId="4" borderId="1" xfId="0" applyFont="1" applyFill="1" applyBorder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shrinkToFit="1"/>
    </xf>
    <xf numFmtId="14" fontId="11" fillId="4" borderId="1" xfId="0" applyNumberFormat="1" applyFont="1" applyFill="1" applyBorder="1" applyAlignment="1">
      <alignment horizontal="center" vertical="center"/>
    </xf>
    <xf numFmtId="43" fontId="7" fillId="4" borderId="1" xfId="0" applyNumberFormat="1" applyFont="1" applyFill="1" applyBorder="1" applyAlignment="1">
      <alignment horizontal="right" vertical="center" shrinkToFit="1"/>
    </xf>
    <xf numFmtId="43" fontId="7" fillId="4" borderId="3" xfId="0" applyNumberFormat="1" applyFont="1" applyFill="1" applyBorder="1" applyAlignment="1">
      <alignment horizontal="right" vertical="center" shrinkToFit="1"/>
    </xf>
    <xf numFmtId="180" fontId="12" fillId="4" borderId="1" xfId="0" applyNumberFormat="1" applyFont="1" applyFill="1" applyBorder="1" applyAlignment="1">
      <alignment horizontal="right" wrapText="1"/>
    </xf>
    <xf numFmtId="179" fontId="11" fillId="4" borderId="1" xfId="0" applyNumberFormat="1" applyFont="1" applyFill="1" applyBorder="1"/>
    <xf numFmtId="9" fontId="7" fillId="4" borderId="1" xfId="3" applyFont="1" applyFill="1" applyBorder="1" applyAlignment="1">
      <alignment horizontal="center" vertical="center" shrinkToFit="1"/>
    </xf>
    <xf numFmtId="9" fontId="11" fillId="4" borderId="1" xfId="0" applyNumberFormat="1" applyFont="1" applyFill="1" applyBorder="1"/>
    <xf numFmtId="0" fontId="6" fillId="0" borderId="1" xfId="0" applyFont="1" applyBorder="1"/>
    <xf numFmtId="0" fontId="9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181" fontId="9" fillId="0" borderId="1" xfId="0" applyNumberFormat="1" applyFont="1" applyBorder="1" applyAlignment="1">
      <alignment horizontal="left" wrapText="1"/>
    </xf>
    <xf numFmtId="180" fontId="9" fillId="0" borderId="1" xfId="0" applyNumberFormat="1" applyFont="1" applyBorder="1" applyAlignment="1">
      <alignment horizontal="right" wrapText="1"/>
    </xf>
    <xf numFmtId="179" fontId="6" fillId="0" borderId="1" xfId="0" applyNumberFormat="1" applyFont="1" applyBorder="1"/>
    <xf numFmtId="9" fontId="2" fillId="0" borderId="1" xfId="3" applyFont="1" applyFill="1" applyBorder="1" applyAlignment="1">
      <alignment horizontal="center" vertical="center" shrinkToFit="1"/>
    </xf>
    <xf numFmtId="9" fontId="6" fillId="0" borderId="1" xfId="0" applyNumberFormat="1" applyFont="1" applyBorder="1"/>
    <xf numFmtId="0" fontId="2" fillId="0" borderId="1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6" applyFont="1" applyAlignment="1" applyProtection="1">
      <alignment horizontal="left" vertical="center" wrapText="1"/>
    </xf>
    <xf numFmtId="0" fontId="1" fillId="0" borderId="0" xfId="0" applyFont="1" applyAlignment="1">
      <alignment vertical="center" wrapText="1"/>
    </xf>
    <xf numFmtId="177" fontId="6" fillId="0" borderId="0" xfId="0" applyNumberFormat="1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2" fillId="0" borderId="6" xfId="52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43" fontId="2" fillId="0" borderId="7" xfId="0" applyNumberFormat="1" applyFont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43" fontId="2" fillId="4" borderId="1" xfId="0" applyNumberFormat="1" applyFont="1" applyFill="1" applyBorder="1" applyAlignment="1">
      <alignment horizontal="right" vertical="center"/>
    </xf>
    <xf numFmtId="43" fontId="2" fillId="4" borderId="3" xfId="0" applyNumberFormat="1" applyFont="1" applyFill="1" applyBorder="1" applyAlignment="1">
      <alignment horizontal="right" vertical="center"/>
    </xf>
    <xf numFmtId="4" fontId="2" fillId="4" borderId="7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9" fontId="2" fillId="4" borderId="1" xfId="3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3" fontId="2" fillId="4" borderId="0" xfId="0" applyNumberFormat="1" applyFont="1" applyFill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9" fontId="2" fillId="0" borderId="1" xfId="3" applyFont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博会评估" xfId="50"/>
    <cellStyle name="常规_存货" xfId="51"/>
    <cellStyle name="常规_评估空白套表1" xfId="52"/>
    <cellStyle name="常规_中航油评估明细表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\xwechat_files\wxid_vathxfefijek22_3c02\msg\file\2026-07\6.24(&#23528;&#23665;)&#36164;&#20135;&#35780;&#20272;&#26126;&#32454;&#34920;(&#26368;&#26032;&#31185;&#30446;-&#24102;&#20844;&#24335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DKOHS"/>
      <sheetName val="会计科目表"/>
      <sheetName val="索引目录"/>
      <sheetName val="封面"/>
      <sheetName val="填表说明"/>
      <sheetName val="基本情况"/>
      <sheetName val="资产负债表"/>
      <sheetName val="审定数"/>
      <sheetName val="1-汇总表"/>
      <sheetName val="2-分类汇总"/>
      <sheetName val="3-流动汇总"/>
      <sheetName val="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"/>
      <sheetName val="3-9-6在产品（自制半成品）"/>
      <sheetName val="3-9-7发出商品"/>
      <sheetName val="3-9-8在用周转材料（低值易耗品）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投资性房地产汇总"/>
      <sheetName val="4-5-1投资性房地产-房屋成本模式"/>
      <sheetName val="4-5-2投资性房地产-房屋公允模式"/>
      <sheetName val="4-5-3投资性房地产-土地成本模式"/>
      <sheetName val="4-5-4投资性房地产-土地公允模式"/>
      <sheetName val="4-6固定资产汇总"/>
      <sheetName val="4-6-1房屋建筑物"/>
      <sheetName val="4-6-2构筑物"/>
      <sheetName val="4-6-3管道沟槽"/>
      <sheetName val="4-6-4机器设备"/>
      <sheetName val="4-6-5车辆"/>
      <sheetName val="4-6-6电子设备及办公家具"/>
      <sheetName val="4-6-7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流动负债汇总"/>
      <sheetName val="5-1短期借款"/>
      <sheetName val="5-2交易性金融负债"/>
      <sheetName val="5-3应付票据"/>
      <sheetName val="5-4应付账款"/>
      <sheetName val="5-5预收账款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 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  <sheetName val="00000000"/>
    </sheetNames>
    <sheetDataSet>
      <sheetData sheetId="0" refreshError="1"/>
      <sheetData sheetId="1" refreshError="1"/>
      <sheetData sheetId="2" refreshError="1"/>
      <sheetData sheetId="3" refreshError="1">
        <row r="7">
          <cell r="D7" t="str">
            <v>被评估单位（或者产权持有单位）：</v>
          </cell>
          <cell r="E7" t="str">
            <v>枣庄交通发展集团寨山矿业有限公司</v>
          </cell>
        </row>
        <row r="9">
          <cell r="D9" t="str">
            <v>评估基准日：</v>
          </cell>
        </row>
        <row r="9">
          <cell r="F9" t="str">
            <v>2026</v>
          </cell>
          <cell r="G9" t="str">
            <v>年</v>
          </cell>
          <cell r="H9" t="str">
            <v>05</v>
          </cell>
          <cell r="I9" t="str">
            <v>月</v>
          </cell>
          <cell r="J9" t="str">
            <v>31</v>
          </cell>
          <cell r="K9" t="str">
            <v>日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workbookViewId="0">
      <selection activeCell="C9" sqref="C9"/>
    </sheetView>
  </sheetViews>
  <sheetFormatPr defaultColWidth="9.46666666666667" defaultRowHeight="12.75"/>
  <cols>
    <col min="1" max="1" width="5.35" style="4" customWidth="1"/>
    <col min="2" max="2" width="15.35" style="4" customWidth="1"/>
    <col min="3" max="3" width="30.4666666666667" style="4" customWidth="1"/>
    <col min="4" max="4" width="9.46666666666667" style="4" hidden="1" customWidth="1" outlineLevel="1"/>
    <col min="5" max="5" width="5.35" style="4" hidden="1" customWidth="1" outlineLevel="1"/>
    <col min="6" max="6" width="8.35" style="8" customWidth="1" collapsed="1"/>
    <col min="7" max="7" width="6.11666666666667" style="4" hidden="1" customWidth="1" outlineLevel="1"/>
    <col min="8" max="9" width="5.75833333333333" style="4" hidden="1" customWidth="1" outlineLevel="1"/>
    <col min="10" max="14" width="5.35" style="4" hidden="1" customWidth="1" outlineLevel="1"/>
    <col min="15" max="15" width="5.46666666666667" style="4" hidden="1" customWidth="1" outlineLevel="1"/>
    <col min="16" max="16" width="5.35" style="4" hidden="1" customWidth="1" outlineLevel="1"/>
    <col min="17" max="17" width="12.875" style="4" customWidth="1" collapsed="1"/>
    <col min="18" max="18" width="4.75833333333333" style="4" customWidth="1"/>
    <col min="19" max="19" width="8.23333333333333" style="4" customWidth="1"/>
    <col min="20" max="20" width="9.64166666666667" style="4" customWidth="1"/>
    <col min="21" max="21" width="11.6416666666667" style="4" hidden="1" customWidth="1" outlineLevel="1"/>
    <col min="22" max="22" width="0.875" style="4" hidden="1" customWidth="1" outlineLevel="1"/>
    <col min="23" max="23" width="12.875" style="4" customWidth="1" collapsed="1"/>
    <col min="24" max="24" width="14.35" style="4" customWidth="1"/>
    <col min="25" max="25" width="15.1166666666667" style="4" customWidth="1"/>
    <col min="26" max="26" width="8.64166666666667" style="4" customWidth="1"/>
    <col min="27" max="27" width="12.4666666666667" style="4" customWidth="1"/>
    <col min="28" max="28" width="10.2333333333333" style="4" hidden="1" customWidth="1"/>
    <col min="29" max="29" width="19.35" style="4" customWidth="1"/>
    <col min="30" max="30" width="7.11666666666667" style="4" hidden="1" customWidth="1" outlineLevel="1"/>
    <col min="31" max="31" width="9.35" style="4" hidden="1" customWidth="1" outlineLevel="1"/>
    <col min="32" max="32" width="9.46666666666667" style="4" collapsed="1"/>
    <col min="33" max="255" width="9.46666666666667" style="4"/>
    <col min="256" max="256" width="5.35" style="4" customWidth="1"/>
    <col min="257" max="257" width="15.35" style="4" customWidth="1"/>
    <col min="258" max="258" width="25.2333333333333" style="4" customWidth="1"/>
    <col min="259" max="260" width="9.46666666666667" style="4" hidden="1" customWidth="1"/>
    <col min="261" max="261" width="8.35" style="4" customWidth="1"/>
    <col min="262" max="271" width="9.46666666666667" style="4" hidden="1" customWidth="1"/>
    <col min="272" max="272" width="8.35" style="4" customWidth="1"/>
    <col min="273" max="273" width="4.75833333333333" style="4" customWidth="1"/>
    <col min="274" max="274" width="8.23333333333333" style="4" customWidth="1"/>
    <col min="275" max="275" width="9.64166666666667" style="4" customWidth="1"/>
    <col min="276" max="277" width="9.46666666666667" style="4" hidden="1" customWidth="1"/>
    <col min="278" max="278" width="12.875" style="4" customWidth="1"/>
    <col min="279" max="279" width="14.35" style="4" customWidth="1"/>
    <col min="280" max="280" width="15.1166666666667" style="4" customWidth="1"/>
    <col min="281" max="281" width="8.64166666666667" style="4" customWidth="1"/>
    <col min="282" max="282" width="12.4666666666667" style="4" customWidth="1"/>
    <col min="283" max="283" width="8.23333333333333" style="4" customWidth="1"/>
    <col min="284" max="284" width="9.46666666666667" style="4" hidden="1" customWidth="1"/>
    <col min="285" max="285" width="19.35" style="4" customWidth="1"/>
    <col min="286" max="287" width="9.46666666666667" style="4" hidden="1" customWidth="1"/>
    <col min="288" max="511" width="9.46666666666667" style="4"/>
    <col min="512" max="512" width="5.35" style="4" customWidth="1"/>
    <col min="513" max="513" width="15.35" style="4" customWidth="1"/>
    <col min="514" max="514" width="25.2333333333333" style="4" customWidth="1"/>
    <col min="515" max="516" width="9.46666666666667" style="4" hidden="1" customWidth="1"/>
    <col min="517" max="517" width="8.35" style="4" customWidth="1"/>
    <col min="518" max="527" width="9.46666666666667" style="4" hidden="1" customWidth="1"/>
    <col min="528" max="528" width="8.35" style="4" customWidth="1"/>
    <col min="529" max="529" width="4.75833333333333" style="4" customWidth="1"/>
    <col min="530" max="530" width="8.23333333333333" style="4" customWidth="1"/>
    <col min="531" max="531" width="9.64166666666667" style="4" customWidth="1"/>
    <col min="532" max="533" width="9.46666666666667" style="4" hidden="1" customWidth="1"/>
    <col min="534" max="534" width="12.875" style="4" customWidth="1"/>
    <col min="535" max="535" width="14.35" style="4" customWidth="1"/>
    <col min="536" max="536" width="15.1166666666667" style="4" customWidth="1"/>
    <col min="537" max="537" width="8.64166666666667" style="4" customWidth="1"/>
    <col min="538" max="538" width="12.4666666666667" style="4" customWidth="1"/>
    <col min="539" max="539" width="8.23333333333333" style="4" customWidth="1"/>
    <col min="540" max="540" width="9.46666666666667" style="4" hidden="1" customWidth="1"/>
    <col min="541" max="541" width="19.35" style="4" customWidth="1"/>
    <col min="542" max="543" width="9.46666666666667" style="4" hidden="1" customWidth="1"/>
    <col min="544" max="767" width="9.46666666666667" style="4"/>
    <col min="768" max="768" width="5.35" style="4" customWidth="1"/>
    <col min="769" max="769" width="15.35" style="4" customWidth="1"/>
    <col min="770" max="770" width="25.2333333333333" style="4" customWidth="1"/>
    <col min="771" max="772" width="9.46666666666667" style="4" hidden="1" customWidth="1"/>
    <col min="773" max="773" width="8.35" style="4" customWidth="1"/>
    <col min="774" max="783" width="9.46666666666667" style="4" hidden="1" customWidth="1"/>
    <col min="784" max="784" width="8.35" style="4" customWidth="1"/>
    <col min="785" max="785" width="4.75833333333333" style="4" customWidth="1"/>
    <col min="786" max="786" width="8.23333333333333" style="4" customWidth="1"/>
    <col min="787" max="787" width="9.64166666666667" style="4" customWidth="1"/>
    <col min="788" max="789" width="9.46666666666667" style="4" hidden="1" customWidth="1"/>
    <col min="790" max="790" width="12.875" style="4" customWidth="1"/>
    <col min="791" max="791" width="14.35" style="4" customWidth="1"/>
    <col min="792" max="792" width="15.1166666666667" style="4" customWidth="1"/>
    <col min="793" max="793" width="8.64166666666667" style="4" customWidth="1"/>
    <col min="794" max="794" width="12.4666666666667" style="4" customWidth="1"/>
    <col min="795" max="795" width="8.23333333333333" style="4" customWidth="1"/>
    <col min="796" max="796" width="9.46666666666667" style="4" hidden="1" customWidth="1"/>
    <col min="797" max="797" width="19.35" style="4" customWidth="1"/>
    <col min="798" max="799" width="9.46666666666667" style="4" hidden="1" customWidth="1"/>
    <col min="800" max="1023" width="9.46666666666667" style="4"/>
    <col min="1024" max="1024" width="5.35" style="4" customWidth="1"/>
    <col min="1025" max="1025" width="15.35" style="4" customWidth="1"/>
    <col min="1026" max="1026" width="25.2333333333333" style="4" customWidth="1"/>
    <col min="1027" max="1028" width="9.46666666666667" style="4" hidden="1" customWidth="1"/>
    <col min="1029" max="1029" width="8.35" style="4" customWidth="1"/>
    <col min="1030" max="1039" width="9.46666666666667" style="4" hidden="1" customWidth="1"/>
    <col min="1040" max="1040" width="8.35" style="4" customWidth="1"/>
    <col min="1041" max="1041" width="4.75833333333333" style="4" customWidth="1"/>
    <col min="1042" max="1042" width="8.23333333333333" style="4" customWidth="1"/>
    <col min="1043" max="1043" width="9.64166666666667" style="4" customWidth="1"/>
    <col min="1044" max="1045" width="9.46666666666667" style="4" hidden="1" customWidth="1"/>
    <col min="1046" max="1046" width="12.875" style="4" customWidth="1"/>
    <col min="1047" max="1047" width="14.35" style="4" customWidth="1"/>
    <col min="1048" max="1048" width="15.1166666666667" style="4" customWidth="1"/>
    <col min="1049" max="1049" width="8.64166666666667" style="4" customWidth="1"/>
    <col min="1050" max="1050" width="12.4666666666667" style="4" customWidth="1"/>
    <col min="1051" max="1051" width="8.23333333333333" style="4" customWidth="1"/>
    <col min="1052" max="1052" width="9.46666666666667" style="4" hidden="1" customWidth="1"/>
    <col min="1053" max="1053" width="19.35" style="4" customWidth="1"/>
    <col min="1054" max="1055" width="9.46666666666667" style="4" hidden="1" customWidth="1"/>
    <col min="1056" max="1279" width="9.46666666666667" style="4"/>
    <col min="1280" max="1280" width="5.35" style="4" customWidth="1"/>
    <col min="1281" max="1281" width="15.35" style="4" customWidth="1"/>
    <col min="1282" max="1282" width="25.2333333333333" style="4" customWidth="1"/>
    <col min="1283" max="1284" width="9.46666666666667" style="4" hidden="1" customWidth="1"/>
    <col min="1285" max="1285" width="8.35" style="4" customWidth="1"/>
    <col min="1286" max="1295" width="9.46666666666667" style="4" hidden="1" customWidth="1"/>
    <col min="1296" max="1296" width="8.35" style="4" customWidth="1"/>
    <col min="1297" max="1297" width="4.75833333333333" style="4" customWidth="1"/>
    <col min="1298" max="1298" width="8.23333333333333" style="4" customWidth="1"/>
    <col min="1299" max="1299" width="9.64166666666667" style="4" customWidth="1"/>
    <col min="1300" max="1301" width="9.46666666666667" style="4" hidden="1" customWidth="1"/>
    <col min="1302" max="1302" width="12.875" style="4" customWidth="1"/>
    <col min="1303" max="1303" width="14.35" style="4" customWidth="1"/>
    <col min="1304" max="1304" width="15.1166666666667" style="4" customWidth="1"/>
    <col min="1305" max="1305" width="8.64166666666667" style="4" customWidth="1"/>
    <col min="1306" max="1306" width="12.4666666666667" style="4" customWidth="1"/>
    <col min="1307" max="1307" width="8.23333333333333" style="4" customWidth="1"/>
    <col min="1308" max="1308" width="9.46666666666667" style="4" hidden="1" customWidth="1"/>
    <col min="1309" max="1309" width="19.35" style="4" customWidth="1"/>
    <col min="1310" max="1311" width="9.46666666666667" style="4" hidden="1" customWidth="1"/>
    <col min="1312" max="1535" width="9.46666666666667" style="4"/>
    <col min="1536" max="1536" width="5.35" style="4" customWidth="1"/>
    <col min="1537" max="1537" width="15.35" style="4" customWidth="1"/>
    <col min="1538" max="1538" width="25.2333333333333" style="4" customWidth="1"/>
    <col min="1539" max="1540" width="9.46666666666667" style="4" hidden="1" customWidth="1"/>
    <col min="1541" max="1541" width="8.35" style="4" customWidth="1"/>
    <col min="1542" max="1551" width="9.46666666666667" style="4" hidden="1" customWidth="1"/>
    <col min="1552" max="1552" width="8.35" style="4" customWidth="1"/>
    <col min="1553" max="1553" width="4.75833333333333" style="4" customWidth="1"/>
    <col min="1554" max="1554" width="8.23333333333333" style="4" customWidth="1"/>
    <col min="1555" max="1555" width="9.64166666666667" style="4" customWidth="1"/>
    <col min="1556" max="1557" width="9.46666666666667" style="4" hidden="1" customWidth="1"/>
    <col min="1558" max="1558" width="12.875" style="4" customWidth="1"/>
    <col min="1559" max="1559" width="14.35" style="4" customWidth="1"/>
    <col min="1560" max="1560" width="15.1166666666667" style="4" customWidth="1"/>
    <col min="1561" max="1561" width="8.64166666666667" style="4" customWidth="1"/>
    <col min="1562" max="1562" width="12.4666666666667" style="4" customWidth="1"/>
    <col min="1563" max="1563" width="8.23333333333333" style="4" customWidth="1"/>
    <col min="1564" max="1564" width="9.46666666666667" style="4" hidden="1" customWidth="1"/>
    <col min="1565" max="1565" width="19.35" style="4" customWidth="1"/>
    <col min="1566" max="1567" width="9.46666666666667" style="4" hidden="1" customWidth="1"/>
    <col min="1568" max="1791" width="9.46666666666667" style="4"/>
    <col min="1792" max="1792" width="5.35" style="4" customWidth="1"/>
    <col min="1793" max="1793" width="15.35" style="4" customWidth="1"/>
    <col min="1794" max="1794" width="25.2333333333333" style="4" customWidth="1"/>
    <col min="1795" max="1796" width="9.46666666666667" style="4" hidden="1" customWidth="1"/>
    <col min="1797" max="1797" width="8.35" style="4" customWidth="1"/>
    <col min="1798" max="1807" width="9.46666666666667" style="4" hidden="1" customWidth="1"/>
    <col min="1808" max="1808" width="8.35" style="4" customWidth="1"/>
    <col min="1809" max="1809" width="4.75833333333333" style="4" customWidth="1"/>
    <col min="1810" max="1810" width="8.23333333333333" style="4" customWidth="1"/>
    <col min="1811" max="1811" width="9.64166666666667" style="4" customWidth="1"/>
    <col min="1812" max="1813" width="9.46666666666667" style="4" hidden="1" customWidth="1"/>
    <col min="1814" max="1814" width="12.875" style="4" customWidth="1"/>
    <col min="1815" max="1815" width="14.35" style="4" customWidth="1"/>
    <col min="1816" max="1816" width="15.1166666666667" style="4" customWidth="1"/>
    <col min="1817" max="1817" width="8.64166666666667" style="4" customWidth="1"/>
    <col min="1818" max="1818" width="12.4666666666667" style="4" customWidth="1"/>
    <col min="1819" max="1819" width="8.23333333333333" style="4" customWidth="1"/>
    <col min="1820" max="1820" width="9.46666666666667" style="4" hidden="1" customWidth="1"/>
    <col min="1821" max="1821" width="19.35" style="4" customWidth="1"/>
    <col min="1822" max="1823" width="9.46666666666667" style="4" hidden="1" customWidth="1"/>
    <col min="1824" max="2047" width="9.46666666666667" style="4"/>
    <col min="2048" max="2048" width="5.35" style="4" customWidth="1"/>
    <col min="2049" max="2049" width="15.35" style="4" customWidth="1"/>
    <col min="2050" max="2050" width="25.2333333333333" style="4" customWidth="1"/>
    <col min="2051" max="2052" width="9.46666666666667" style="4" hidden="1" customWidth="1"/>
    <col min="2053" max="2053" width="8.35" style="4" customWidth="1"/>
    <col min="2054" max="2063" width="9.46666666666667" style="4" hidden="1" customWidth="1"/>
    <col min="2064" max="2064" width="8.35" style="4" customWidth="1"/>
    <col min="2065" max="2065" width="4.75833333333333" style="4" customWidth="1"/>
    <col min="2066" max="2066" width="8.23333333333333" style="4" customWidth="1"/>
    <col min="2067" max="2067" width="9.64166666666667" style="4" customWidth="1"/>
    <col min="2068" max="2069" width="9.46666666666667" style="4" hidden="1" customWidth="1"/>
    <col min="2070" max="2070" width="12.875" style="4" customWidth="1"/>
    <col min="2071" max="2071" width="14.35" style="4" customWidth="1"/>
    <col min="2072" max="2072" width="15.1166666666667" style="4" customWidth="1"/>
    <col min="2073" max="2073" width="8.64166666666667" style="4" customWidth="1"/>
    <col min="2074" max="2074" width="12.4666666666667" style="4" customWidth="1"/>
    <col min="2075" max="2075" width="8.23333333333333" style="4" customWidth="1"/>
    <col min="2076" max="2076" width="9.46666666666667" style="4" hidden="1" customWidth="1"/>
    <col min="2077" max="2077" width="19.35" style="4" customWidth="1"/>
    <col min="2078" max="2079" width="9.46666666666667" style="4" hidden="1" customWidth="1"/>
    <col min="2080" max="2303" width="9.46666666666667" style="4"/>
    <col min="2304" max="2304" width="5.35" style="4" customWidth="1"/>
    <col min="2305" max="2305" width="15.35" style="4" customWidth="1"/>
    <col min="2306" max="2306" width="25.2333333333333" style="4" customWidth="1"/>
    <col min="2307" max="2308" width="9.46666666666667" style="4" hidden="1" customWidth="1"/>
    <col min="2309" max="2309" width="8.35" style="4" customWidth="1"/>
    <col min="2310" max="2319" width="9.46666666666667" style="4" hidden="1" customWidth="1"/>
    <col min="2320" max="2320" width="8.35" style="4" customWidth="1"/>
    <col min="2321" max="2321" width="4.75833333333333" style="4" customWidth="1"/>
    <col min="2322" max="2322" width="8.23333333333333" style="4" customWidth="1"/>
    <col min="2323" max="2323" width="9.64166666666667" style="4" customWidth="1"/>
    <col min="2324" max="2325" width="9.46666666666667" style="4" hidden="1" customWidth="1"/>
    <col min="2326" max="2326" width="12.875" style="4" customWidth="1"/>
    <col min="2327" max="2327" width="14.35" style="4" customWidth="1"/>
    <col min="2328" max="2328" width="15.1166666666667" style="4" customWidth="1"/>
    <col min="2329" max="2329" width="8.64166666666667" style="4" customWidth="1"/>
    <col min="2330" max="2330" width="12.4666666666667" style="4" customWidth="1"/>
    <col min="2331" max="2331" width="8.23333333333333" style="4" customWidth="1"/>
    <col min="2332" max="2332" width="9.46666666666667" style="4" hidden="1" customWidth="1"/>
    <col min="2333" max="2333" width="19.35" style="4" customWidth="1"/>
    <col min="2334" max="2335" width="9.46666666666667" style="4" hidden="1" customWidth="1"/>
    <col min="2336" max="2559" width="9.46666666666667" style="4"/>
    <col min="2560" max="2560" width="5.35" style="4" customWidth="1"/>
    <col min="2561" max="2561" width="15.35" style="4" customWidth="1"/>
    <col min="2562" max="2562" width="25.2333333333333" style="4" customWidth="1"/>
    <col min="2563" max="2564" width="9.46666666666667" style="4" hidden="1" customWidth="1"/>
    <col min="2565" max="2565" width="8.35" style="4" customWidth="1"/>
    <col min="2566" max="2575" width="9.46666666666667" style="4" hidden="1" customWidth="1"/>
    <col min="2576" max="2576" width="8.35" style="4" customWidth="1"/>
    <col min="2577" max="2577" width="4.75833333333333" style="4" customWidth="1"/>
    <col min="2578" max="2578" width="8.23333333333333" style="4" customWidth="1"/>
    <col min="2579" max="2579" width="9.64166666666667" style="4" customWidth="1"/>
    <col min="2580" max="2581" width="9.46666666666667" style="4" hidden="1" customWidth="1"/>
    <col min="2582" max="2582" width="12.875" style="4" customWidth="1"/>
    <col min="2583" max="2583" width="14.35" style="4" customWidth="1"/>
    <col min="2584" max="2584" width="15.1166666666667" style="4" customWidth="1"/>
    <col min="2585" max="2585" width="8.64166666666667" style="4" customWidth="1"/>
    <col min="2586" max="2586" width="12.4666666666667" style="4" customWidth="1"/>
    <col min="2587" max="2587" width="8.23333333333333" style="4" customWidth="1"/>
    <col min="2588" max="2588" width="9.46666666666667" style="4" hidden="1" customWidth="1"/>
    <col min="2589" max="2589" width="19.35" style="4" customWidth="1"/>
    <col min="2590" max="2591" width="9.46666666666667" style="4" hidden="1" customWidth="1"/>
    <col min="2592" max="2815" width="9.46666666666667" style="4"/>
    <col min="2816" max="2816" width="5.35" style="4" customWidth="1"/>
    <col min="2817" max="2817" width="15.35" style="4" customWidth="1"/>
    <col min="2818" max="2818" width="25.2333333333333" style="4" customWidth="1"/>
    <col min="2819" max="2820" width="9.46666666666667" style="4" hidden="1" customWidth="1"/>
    <col min="2821" max="2821" width="8.35" style="4" customWidth="1"/>
    <col min="2822" max="2831" width="9.46666666666667" style="4" hidden="1" customWidth="1"/>
    <col min="2832" max="2832" width="8.35" style="4" customWidth="1"/>
    <col min="2833" max="2833" width="4.75833333333333" style="4" customWidth="1"/>
    <col min="2834" max="2834" width="8.23333333333333" style="4" customWidth="1"/>
    <col min="2835" max="2835" width="9.64166666666667" style="4" customWidth="1"/>
    <col min="2836" max="2837" width="9.46666666666667" style="4" hidden="1" customWidth="1"/>
    <col min="2838" max="2838" width="12.875" style="4" customWidth="1"/>
    <col min="2839" max="2839" width="14.35" style="4" customWidth="1"/>
    <col min="2840" max="2840" width="15.1166666666667" style="4" customWidth="1"/>
    <col min="2841" max="2841" width="8.64166666666667" style="4" customWidth="1"/>
    <col min="2842" max="2842" width="12.4666666666667" style="4" customWidth="1"/>
    <col min="2843" max="2843" width="8.23333333333333" style="4" customWidth="1"/>
    <col min="2844" max="2844" width="9.46666666666667" style="4" hidden="1" customWidth="1"/>
    <col min="2845" max="2845" width="19.35" style="4" customWidth="1"/>
    <col min="2846" max="2847" width="9.46666666666667" style="4" hidden="1" customWidth="1"/>
    <col min="2848" max="3071" width="9.46666666666667" style="4"/>
    <col min="3072" max="3072" width="5.35" style="4" customWidth="1"/>
    <col min="3073" max="3073" width="15.35" style="4" customWidth="1"/>
    <col min="3074" max="3074" width="25.2333333333333" style="4" customWidth="1"/>
    <col min="3075" max="3076" width="9.46666666666667" style="4" hidden="1" customWidth="1"/>
    <col min="3077" max="3077" width="8.35" style="4" customWidth="1"/>
    <col min="3078" max="3087" width="9.46666666666667" style="4" hidden="1" customWidth="1"/>
    <col min="3088" max="3088" width="8.35" style="4" customWidth="1"/>
    <col min="3089" max="3089" width="4.75833333333333" style="4" customWidth="1"/>
    <col min="3090" max="3090" width="8.23333333333333" style="4" customWidth="1"/>
    <col min="3091" max="3091" width="9.64166666666667" style="4" customWidth="1"/>
    <col min="3092" max="3093" width="9.46666666666667" style="4" hidden="1" customWidth="1"/>
    <col min="3094" max="3094" width="12.875" style="4" customWidth="1"/>
    <col min="3095" max="3095" width="14.35" style="4" customWidth="1"/>
    <col min="3096" max="3096" width="15.1166666666667" style="4" customWidth="1"/>
    <col min="3097" max="3097" width="8.64166666666667" style="4" customWidth="1"/>
    <col min="3098" max="3098" width="12.4666666666667" style="4" customWidth="1"/>
    <col min="3099" max="3099" width="8.23333333333333" style="4" customWidth="1"/>
    <col min="3100" max="3100" width="9.46666666666667" style="4" hidden="1" customWidth="1"/>
    <col min="3101" max="3101" width="19.35" style="4" customWidth="1"/>
    <col min="3102" max="3103" width="9.46666666666667" style="4" hidden="1" customWidth="1"/>
    <col min="3104" max="3327" width="9.46666666666667" style="4"/>
    <col min="3328" max="3328" width="5.35" style="4" customWidth="1"/>
    <col min="3329" max="3329" width="15.35" style="4" customWidth="1"/>
    <col min="3330" max="3330" width="25.2333333333333" style="4" customWidth="1"/>
    <col min="3331" max="3332" width="9.46666666666667" style="4" hidden="1" customWidth="1"/>
    <col min="3333" max="3333" width="8.35" style="4" customWidth="1"/>
    <col min="3334" max="3343" width="9.46666666666667" style="4" hidden="1" customWidth="1"/>
    <col min="3344" max="3344" width="8.35" style="4" customWidth="1"/>
    <col min="3345" max="3345" width="4.75833333333333" style="4" customWidth="1"/>
    <col min="3346" max="3346" width="8.23333333333333" style="4" customWidth="1"/>
    <col min="3347" max="3347" width="9.64166666666667" style="4" customWidth="1"/>
    <col min="3348" max="3349" width="9.46666666666667" style="4" hidden="1" customWidth="1"/>
    <col min="3350" max="3350" width="12.875" style="4" customWidth="1"/>
    <col min="3351" max="3351" width="14.35" style="4" customWidth="1"/>
    <col min="3352" max="3352" width="15.1166666666667" style="4" customWidth="1"/>
    <col min="3353" max="3353" width="8.64166666666667" style="4" customWidth="1"/>
    <col min="3354" max="3354" width="12.4666666666667" style="4" customWidth="1"/>
    <col min="3355" max="3355" width="8.23333333333333" style="4" customWidth="1"/>
    <col min="3356" max="3356" width="9.46666666666667" style="4" hidden="1" customWidth="1"/>
    <col min="3357" max="3357" width="19.35" style="4" customWidth="1"/>
    <col min="3358" max="3359" width="9.46666666666667" style="4" hidden="1" customWidth="1"/>
    <col min="3360" max="3583" width="9.46666666666667" style="4"/>
    <col min="3584" max="3584" width="5.35" style="4" customWidth="1"/>
    <col min="3585" max="3585" width="15.35" style="4" customWidth="1"/>
    <col min="3586" max="3586" width="25.2333333333333" style="4" customWidth="1"/>
    <col min="3587" max="3588" width="9.46666666666667" style="4" hidden="1" customWidth="1"/>
    <col min="3589" max="3589" width="8.35" style="4" customWidth="1"/>
    <col min="3590" max="3599" width="9.46666666666667" style="4" hidden="1" customWidth="1"/>
    <col min="3600" max="3600" width="8.35" style="4" customWidth="1"/>
    <col min="3601" max="3601" width="4.75833333333333" style="4" customWidth="1"/>
    <col min="3602" max="3602" width="8.23333333333333" style="4" customWidth="1"/>
    <col min="3603" max="3603" width="9.64166666666667" style="4" customWidth="1"/>
    <col min="3604" max="3605" width="9.46666666666667" style="4" hidden="1" customWidth="1"/>
    <col min="3606" max="3606" width="12.875" style="4" customWidth="1"/>
    <col min="3607" max="3607" width="14.35" style="4" customWidth="1"/>
    <col min="3608" max="3608" width="15.1166666666667" style="4" customWidth="1"/>
    <col min="3609" max="3609" width="8.64166666666667" style="4" customWidth="1"/>
    <col min="3610" max="3610" width="12.4666666666667" style="4" customWidth="1"/>
    <col min="3611" max="3611" width="8.23333333333333" style="4" customWidth="1"/>
    <col min="3612" max="3612" width="9.46666666666667" style="4" hidden="1" customWidth="1"/>
    <col min="3613" max="3613" width="19.35" style="4" customWidth="1"/>
    <col min="3614" max="3615" width="9.46666666666667" style="4" hidden="1" customWidth="1"/>
    <col min="3616" max="3839" width="9.46666666666667" style="4"/>
    <col min="3840" max="3840" width="5.35" style="4" customWidth="1"/>
    <col min="3841" max="3841" width="15.35" style="4" customWidth="1"/>
    <col min="3842" max="3842" width="25.2333333333333" style="4" customWidth="1"/>
    <col min="3843" max="3844" width="9.46666666666667" style="4" hidden="1" customWidth="1"/>
    <col min="3845" max="3845" width="8.35" style="4" customWidth="1"/>
    <col min="3846" max="3855" width="9.46666666666667" style="4" hidden="1" customWidth="1"/>
    <col min="3856" max="3856" width="8.35" style="4" customWidth="1"/>
    <col min="3857" max="3857" width="4.75833333333333" style="4" customWidth="1"/>
    <col min="3858" max="3858" width="8.23333333333333" style="4" customWidth="1"/>
    <col min="3859" max="3859" width="9.64166666666667" style="4" customWidth="1"/>
    <col min="3860" max="3861" width="9.46666666666667" style="4" hidden="1" customWidth="1"/>
    <col min="3862" max="3862" width="12.875" style="4" customWidth="1"/>
    <col min="3863" max="3863" width="14.35" style="4" customWidth="1"/>
    <col min="3864" max="3864" width="15.1166666666667" style="4" customWidth="1"/>
    <col min="3865" max="3865" width="8.64166666666667" style="4" customWidth="1"/>
    <col min="3866" max="3866" width="12.4666666666667" style="4" customWidth="1"/>
    <col min="3867" max="3867" width="8.23333333333333" style="4" customWidth="1"/>
    <col min="3868" max="3868" width="9.46666666666667" style="4" hidden="1" customWidth="1"/>
    <col min="3869" max="3869" width="19.35" style="4" customWidth="1"/>
    <col min="3870" max="3871" width="9.46666666666667" style="4" hidden="1" customWidth="1"/>
    <col min="3872" max="4095" width="9.46666666666667" style="4"/>
    <col min="4096" max="4096" width="5.35" style="4" customWidth="1"/>
    <col min="4097" max="4097" width="15.35" style="4" customWidth="1"/>
    <col min="4098" max="4098" width="25.2333333333333" style="4" customWidth="1"/>
    <col min="4099" max="4100" width="9.46666666666667" style="4" hidden="1" customWidth="1"/>
    <col min="4101" max="4101" width="8.35" style="4" customWidth="1"/>
    <col min="4102" max="4111" width="9.46666666666667" style="4" hidden="1" customWidth="1"/>
    <col min="4112" max="4112" width="8.35" style="4" customWidth="1"/>
    <col min="4113" max="4113" width="4.75833333333333" style="4" customWidth="1"/>
    <col min="4114" max="4114" width="8.23333333333333" style="4" customWidth="1"/>
    <col min="4115" max="4115" width="9.64166666666667" style="4" customWidth="1"/>
    <col min="4116" max="4117" width="9.46666666666667" style="4" hidden="1" customWidth="1"/>
    <col min="4118" max="4118" width="12.875" style="4" customWidth="1"/>
    <col min="4119" max="4119" width="14.35" style="4" customWidth="1"/>
    <col min="4120" max="4120" width="15.1166666666667" style="4" customWidth="1"/>
    <col min="4121" max="4121" width="8.64166666666667" style="4" customWidth="1"/>
    <col min="4122" max="4122" width="12.4666666666667" style="4" customWidth="1"/>
    <col min="4123" max="4123" width="8.23333333333333" style="4" customWidth="1"/>
    <col min="4124" max="4124" width="9.46666666666667" style="4" hidden="1" customWidth="1"/>
    <col min="4125" max="4125" width="19.35" style="4" customWidth="1"/>
    <col min="4126" max="4127" width="9.46666666666667" style="4" hidden="1" customWidth="1"/>
    <col min="4128" max="4351" width="9.46666666666667" style="4"/>
    <col min="4352" max="4352" width="5.35" style="4" customWidth="1"/>
    <col min="4353" max="4353" width="15.35" style="4" customWidth="1"/>
    <col min="4354" max="4354" width="25.2333333333333" style="4" customWidth="1"/>
    <col min="4355" max="4356" width="9.46666666666667" style="4" hidden="1" customWidth="1"/>
    <col min="4357" max="4357" width="8.35" style="4" customWidth="1"/>
    <col min="4358" max="4367" width="9.46666666666667" style="4" hidden="1" customWidth="1"/>
    <col min="4368" max="4368" width="8.35" style="4" customWidth="1"/>
    <col min="4369" max="4369" width="4.75833333333333" style="4" customWidth="1"/>
    <col min="4370" max="4370" width="8.23333333333333" style="4" customWidth="1"/>
    <col min="4371" max="4371" width="9.64166666666667" style="4" customWidth="1"/>
    <col min="4372" max="4373" width="9.46666666666667" style="4" hidden="1" customWidth="1"/>
    <col min="4374" max="4374" width="12.875" style="4" customWidth="1"/>
    <col min="4375" max="4375" width="14.35" style="4" customWidth="1"/>
    <col min="4376" max="4376" width="15.1166666666667" style="4" customWidth="1"/>
    <col min="4377" max="4377" width="8.64166666666667" style="4" customWidth="1"/>
    <col min="4378" max="4378" width="12.4666666666667" style="4" customWidth="1"/>
    <col min="4379" max="4379" width="8.23333333333333" style="4" customWidth="1"/>
    <col min="4380" max="4380" width="9.46666666666667" style="4" hidden="1" customWidth="1"/>
    <col min="4381" max="4381" width="19.35" style="4" customWidth="1"/>
    <col min="4382" max="4383" width="9.46666666666667" style="4" hidden="1" customWidth="1"/>
    <col min="4384" max="4607" width="9.46666666666667" style="4"/>
    <col min="4608" max="4608" width="5.35" style="4" customWidth="1"/>
    <col min="4609" max="4609" width="15.35" style="4" customWidth="1"/>
    <col min="4610" max="4610" width="25.2333333333333" style="4" customWidth="1"/>
    <col min="4611" max="4612" width="9.46666666666667" style="4" hidden="1" customWidth="1"/>
    <col min="4613" max="4613" width="8.35" style="4" customWidth="1"/>
    <col min="4614" max="4623" width="9.46666666666667" style="4" hidden="1" customWidth="1"/>
    <col min="4624" max="4624" width="8.35" style="4" customWidth="1"/>
    <col min="4625" max="4625" width="4.75833333333333" style="4" customWidth="1"/>
    <col min="4626" max="4626" width="8.23333333333333" style="4" customWidth="1"/>
    <col min="4627" max="4627" width="9.64166666666667" style="4" customWidth="1"/>
    <col min="4628" max="4629" width="9.46666666666667" style="4" hidden="1" customWidth="1"/>
    <col min="4630" max="4630" width="12.875" style="4" customWidth="1"/>
    <col min="4631" max="4631" width="14.35" style="4" customWidth="1"/>
    <col min="4632" max="4632" width="15.1166666666667" style="4" customWidth="1"/>
    <col min="4633" max="4633" width="8.64166666666667" style="4" customWidth="1"/>
    <col min="4634" max="4634" width="12.4666666666667" style="4" customWidth="1"/>
    <col min="4635" max="4635" width="8.23333333333333" style="4" customWidth="1"/>
    <col min="4636" max="4636" width="9.46666666666667" style="4" hidden="1" customWidth="1"/>
    <col min="4637" max="4637" width="19.35" style="4" customWidth="1"/>
    <col min="4638" max="4639" width="9.46666666666667" style="4" hidden="1" customWidth="1"/>
    <col min="4640" max="4863" width="9.46666666666667" style="4"/>
    <col min="4864" max="4864" width="5.35" style="4" customWidth="1"/>
    <col min="4865" max="4865" width="15.35" style="4" customWidth="1"/>
    <col min="4866" max="4866" width="25.2333333333333" style="4" customWidth="1"/>
    <col min="4867" max="4868" width="9.46666666666667" style="4" hidden="1" customWidth="1"/>
    <col min="4869" max="4869" width="8.35" style="4" customWidth="1"/>
    <col min="4870" max="4879" width="9.46666666666667" style="4" hidden="1" customWidth="1"/>
    <col min="4880" max="4880" width="8.35" style="4" customWidth="1"/>
    <col min="4881" max="4881" width="4.75833333333333" style="4" customWidth="1"/>
    <col min="4882" max="4882" width="8.23333333333333" style="4" customWidth="1"/>
    <col min="4883" max="4883" width="9.64166666666667" style="4" customWidth="1"/>
    <col min="4884" max="4885" width="9.46666666666667" style="4" hidden="1" customWidth="1"/>
    <col min="4886" max="4886" width="12.875" style="4" customWidth="1"/>
    <col min="4887" max="4887" width="14.35" style="4" customWidth="1"/>
    <col min="4888" max="4888" width="15.1166666666667" style="4" customWidth="1"/>
    <col min="4889" max="4889" width="8.64166666666667" style="4" customWidth="1"/>
    <col min="4890" max="4890" width="12.4666666666667" style="4" customWidth="1"/>
    <col min="4891" max="4891" width="8.23333333333333" style="4" customWidth="1"/>
    <col min="4892" max="4892" width="9.46666666666667" style="4" hidden="1" customWidth="1"/>
    <col min="4893" max="4893" width="19.35" style="4" customWidth="1"/>
    <col min="4894" max="4895" width="9.46666666666667" style="4" hidden="1" customWidth="1"/>
    <col min="4896" max="5119" width="9.46666666666667" style="4"/>
    <col min="5120" max="5120" width="5.35" style="4" customWidth="1"/>
    <col min="5121" max="5121" width="15.35" style="4" customWidth="1"/>
    <col min="5122" max="5122" width="25.2333333333333" style="4" customWidth="1"/>
    <col min="5123" max="5124" width="9.46666666666667" style="4" hidden="1" customWidth="1"/>
    <col min="5125" max="5125" width="8.35" style="4" customWidth="1"/>
    <col min="5126" max="5135" width="9.46666666666667" style="4" hidden="1" customWidth="1"/>
    <col min="5136" max="5136" width="8.35" style="4" customWidth="1"/>
    <col min="5137" max="5137" width="4.75833333333333" style="4" customWidth="1"/>
    <col min="5138" max="5138" width="8.23333333333333" style="4" customWidth="1"/>
    <col min="5139" max="5139" width="9.64166666666667" style="4" customWidth="1"/>
    <col min="5140" max="5141" width="9.46666666666667" style="4" hidden="1" customWidth="1"/>
    <col min="5142" max="5142" width="12.875" style="4" customWidth="1"/>
    <col min="5143" max="5143" width="14.35" style="4" customWidth="1"/>
    <col min="5144" max="5144" width="15.1166666666667" style="4" customWidth="1"/>
    <col min="5145" max="5145" width="8.64166666666667" style="4" customWidth="1"/>
    <col min="5146" max="5146" width="12.4666666666667" style="4" customWidth="1"/>
    <col min="5147" max="5147" width="8.23333333333333" style="4" customWidth="1"/>
    <col min="5148" max="5148" width="9.46666666666667" style="4" hidden="1" customWidth="1"/>
    <col min="5149" max="5149" width="19.35" style="4" customWidth="1"/>
    <col min="5150" max="5151" width="9.46666666666667" style="4" hidden="1" customWidth="1"/>
    <col min="5152" max="5375" width="9.46666666666667" style="4"/>
    <col min="5376" max="5376" width="5.35" style="4" customWidth="1"/>
    <col min="5377" max="5377" width="15.35" style="4" customWidth="1"/>
    <col min="5378" max="5378" width="25.2333333333333" style="4" customWidth="1"/>
    <col min="5379" max="5380" width="9.46666666666667" style="4" hidden="1" customWidth="1"/>
    <col min="5381" max="5381" width="8.35" style="4" customWidth="1"/>
    <col min="5382" max="5391" width="9.46666666666667" style="4" hidden="1" customWidth="1"/>
    <col min="5392" max="5392" width="8.35" style="4" customWidth="1"/>
    <col min="5393" max="5393" width="4.75833333333333" style="4" customWidth="1"/>
    <col min="5394" max="5394" width="8.23333333333333" style="4" customWidth="1"/>
    <col min="5395" max="5395" width="9.64166666666667" style="4" customWidth="1"/>
    <col min="5396" max="5397" width="9.46666666666667" style="4" hidden="1" customWidth="1"/>
    <col min="5398" max="5398" width="12.875" style="4" customWidth="1"/>
    <col min="5399" max="5399" width="14.35" style="4" customWidth="1"/>
    <col min="5400" max="5400" width="15.1166666666667" style="4" customWidth="1"/>
    <col min="5401" max="5401" width="8.64166666666667" style="4" customWidth="1"/>
    <col min="5402" max="5402" width="12.4666666666667" style="4" customWidth="1"/>
    <col min="5403" max="5403" width="8.23333333333333" style="4" customWidth="1"/>
    <col min="5404" max="5404" width="9.46666666666667" style="4" hidden="1" customWidth="1"/>
    <col min="5405" max="5405" width="19.35" style="4" customWidth="1"/>
    <col min="5406" max="5407" width="9.46666666666667" style="4" hidden="1" customWidth="1"/>
    <col min="5408" max="5631" width="9.46666666666667" style="4"/>
    <col min="5632" max="5632" width="5.35" style="4" customWidth="1"/>
    <col min="5633" max="5633" width="15.35" style="4" customWidth="1"/>
    <col min="5634" max="5634" width="25.2333333333333" style="4" customWidth="1"/>
    <col min="5635" max="5636" width="9.46666666666667" style="4" hidden="1" customWidth="1"/>
    <col min="5637" max="5637" width="8.35" style="4" customWidth="1"/>
    <col min="5638" max="5647" width="9.46666666666667" style="4" hidden="1" customWidth="1"/>
    <col min="5648" max="5648" width="8.35" style="4" customWidth="1"/>
    <col min="5649" max="5649" width="4.75833333333333" style="4" customWidth="1"/>
    <col min="5650" max="5650" width="8.23333333333333" style="4" customWidth="1"/>
    <col min="5651" max="5651" width="9.64166666666667" style="4" customWidth="1"/>
    <col min="5652" max="5653" width="9.46666666666667" style="4" hidden="1" customWidth="1"/>
    <col min="5654" max="5654" width="12.875" style="4" customWidth="1"/>
    <col min="5655" max="5655" width="14.35" style="4" customWidth="1"/>
    <col min="5656" max="5656" width="15.1166666666667" style="4" customWidth="1"/>
    <col min="5657" max="5657" width="8.64166666666667" style="4" customWidth="1"/>
    <col min="5658" max="5658" width="12.4666666666667" style="4" customWidth="1"/>
    <col min="5659" max="5659" width="8.23333333333333" style="4" customWidth="1"/>
    <col min="5660" max="5660" width="9.46666666666667" style="4" hidden="1" customWidth="1"/>
    <col min="5661" max="5661" width="19.35" style="4" customWidth="1"/>
    <col min="5662" max="5663" width="9.46666666666667" style="4" hidden="1" customWidth="1"/>
    <col min="5664" max="5887" width="9.46666666666667" style="4"/>
    <col min="5888" max="5888" width="5.35" style="4" customWidth="1"/>
    <col min="5889" max="5889" width="15.35" style="4" customWidth="1"/>
    <col min="5890" max="5890" width="25.2333333333333" style="4" customWidth="1"/>
    <col min="5891" max="5892" width="9.46666666666667" style="4" hidden="1" customWidth="1"/>
    <col min="5893" max="5893" width="8.35" style="4" customWidth="1"/>
    <col min="5894" max="5903" width="9.46666666666667" style="4" hidden="1" customWidth="1"/>
    <col min="5904" max="5904" width="8.35" style="4" customWidth="1"/>
    <col min="5905" max="5905" width="4.75833333333333" style="4" customWidth="1"/>
    <col min="5906" max="5906" width="8.23333333333333" style="4" customWidth="1"/>
    <col min="5907" max="5907" width="9.64166666666667" style="4" customWidth="1"/>
    <col min="5908" max="5909" width="9.46666666666667" style="4" hidden="1" customWidth="1"/>
    <col min="5910" max="5910" width="12.875" style="4" customWidth="1"/>
    <col min="5911" max="5911" width="14.35" style="4" customWidth="1"/>
    <col min="5912" max="5912" width="15.1166666666667" style="4" customWidth="1"/>
    <col min="5913" max="5913" width="8.64166666666667" style="4" customWidth="1"/>
    <col min="5914" max="5914" width="12.4666666666667" style="4" customWidth="1"/>
    <col min="5915" max="5915" width="8.23333333333333" style="4" customWidth="1"/>
    <col min="5916" max="5916" width="9.46666666666667" style="4" hidden="1" customWidth="1"/>
    <col min="5917" max="5917" width="19.35" style="4" customWidth="1"/>
    <col min="5918" max="5919" width="9.46666666666667" style="4" hidden="1" customWidth="1"/>
    <col min="5920" max="6143" width="9.46666666666667" style="4"/>
    <col min="6144" max="6144" width="5.35" style="4" customWidth="1"/>
    <col min="6145" max="6145" width="15.35" style="4" customWidth="1"/>
    <col min="6146" max="6146" width="25.2333333333333" style="4" customWidth="1"/>
    <col min="6147" max="6148" width="9.46666666666667" style="4" hidden="1" customWidth="1"/>
    <col min="6149" max="6149" width="8.35" style="4" customWidth="1"/>
    <col min="6150" max="6159" width="9.46666666666667" style="4" hidden="1" customWidth="1"/>
    <col min="6160" max="6160" width="8.35" style="4" customWidth="1"/>
    <col min="6161" max="6161" width="4.75833333333333" style="4" customWidth="1"/>
    <col min="6162" max="6162" width="8.23333333333333" style="4" customWidth="1"/>
    <col min="6163" max="6163" width="9.64166666666667" style="4" customWidth="1"/>
    <col min="6164" max="6165" width="9.46666666666667" style="4" hidden="1" customWidth="1"/>
    <col min="6166" max="6166" width="12.875" style="4" customWidth="1"/>
    <col min="6167" max="6167" width="14.35" style="4" customWidth="1"/>
    <col min="6168" max="6168" width="15.1166666666667" style="4" customWidth="1"/>
    <col min="6169" max="6169" width="8.64166666666667" style="4" customWidth="1"/>
    <col min="6170" max="6170" width="12.4666666666667" style="4" customWidth="1"/>
    <col min="6171" max="6171" width="8.23333333333333" style="4" customWidth="1"/>
    <col min="6172" max="6172" width="9.46666666666667" style="4" hidden="1" customWidth="1"/>
    <col min="6173" max="6173" width="19.35" style="4" customWidth="1"/>
    <col min="6174" max="6175" width="9.46666666666667" style="4" hidden="1" customWidth="1"/>
    <col min="6176" max="6399" width="9.46666666666667" style="4"/>
    <col min="6400" max="6400" width="5.35" style="4" customWidth="1"/>
    <col min="6401" max="6401" width="15.35" style="4" customWidth="1"/>
    <col min="6402" max="6402" width="25.2333333333333" style="4" customWidth="1"/>
    <col min="6403" max="6404" width="9.46666666666667" style="4" hidden="1" customWidth="1"/>
    <col min="6405" max="6405" width="8.35" style="4" customWidth="1"/>
    <col min="6406" max="6415" width="9.46666666666667" style="4" hidden="1" customWidth="1"/>
    <col min="6416" max="6416" width="8.35" style="4" customWidth="1"/>
    <col min="6417" max="6417" width="4.75833333333333" style="4" customWidth="1"/>
    <col min="6418" max="6418" width="8.23333333333333" style="4" customWidth="1"/>
    <col min="6419" max="6419" width="9.64166666666667" style="4" customWidth="1"/>
    <col min="6420" max="6421" width="9.46666666666667" style="4" hidden="1" customWidth="1"/>
    <col min="6422" max="6422" width="12.875" style="4" customWidth="1"/>
    <col min="6423" max="6423" width="14.35" style="4" customWidth="1"/>
    <col min="6424" max="6424" width="15.1166666666667" style="4" customWidth="1"/>
    <col min="6425" max="6425" width="8.64166666666667" style="4" customWidth="1"/>
    <col min="6426" max="6426" width="12.4666666666667" style="4" customWidth="1"/>
    <col min="6427" max="6427" width="8.23333333333333" style="4" customWidth="1"/>
    <col min="6428" max="6428" width="9.46666666666667" style="4" hidden="1" customWidth="1"/>
    <col min="6429" max="6429" width="19.35" style="4" customWidth="1"/>
    <col min="6430" max="6431" width="9.46666666666667" style="4" hidden="1" customWidth="1"/>
    <col min="6432" max="6655" width="9.46666666666667" style="4"/>
    <col min="6656" max="6656" width="5.35" style="4" customWidth="1"/>
    <col min="6657" max="6657" width="15.35" style="4" customWidth="1"/>
    <col min="6658" max="6658" width="25.2333333333333" style="4" customWidth="1"/>
    <col min="6659" max="6660" width="9.46666666666667" style="4" hidden="1" customWidth="1"/>
    <col min="6661" max="6661" width="8.35" style="4" customWidth="1"/>
    <col min="6662" max="6671" width="9.46666666666667" style="4" hidden="1" customWidth="1"/>
    <col min="6672" max="6672" width="8.35" style="4" customWidth="1"/>
    <col min="6673" max="6673" width="4.75833333333333" style="4" customWidth="1"/>
    <col min="6674" max="6674" width="8.23333333333333" style="4" customWidth="1"/>
    <col min="6675" max="6675" width="9.64166666666667" style="4" customWidth="1"/>
    <col min="6676" max="6677" width="9.46666666666667" style="4" hidden="1" customWidth="1"/>
    <col min="6678" max="6678" width="12.875" style="4" customWidth="1"/>
    <col min="6679" max="6679" width="14.35" style="4" customWidth="1"/>
    <col min="6680" max="6680" width="15.1166666666667" style="4" customWidth="1"/>
    <col min="6681" max="6681" width="8.64166666666667" style="4" customWidth="1"/>
    <col min="6682" max="6682" width="12.4666666666667" style="4" customWidth="1"/>
    <col min="6683" max="6683" width="8.23333333333333" style="4" customWidth="1"/>
    <col min="6684" max="6684" width="9.46666666666667" style="4" hidden="1" customWidth="1"/>
    <col min="6685" max="6685" width="19.35" style="4" customWidth="1"/>
    <col min="6686" max="6687" width="9.46666666666667" style="4" hidden="1" customWidth="1"/>
    <col min="6688" max="6911" width="9.46666666666667" style="4"/>
    <col min="6912" max="6912" width="5.35" style="4" customWidth="1"/>
    <col min="6913" max="6913" width="15.35" style="4" customWidth="1"/>
    <col min="6914" max="6914" width="25.2333333333333" style="4" customWidth="1"/>
    <col min="6915" max="6916" width="9.46666666666667" style="4" hidden="1" customWidth="1"/>
    <col min="6917" max="6917" width="8.35" style="4" customWidth="1"/>
    <col min="6918" max="6927" width="9.46666666666667" style="4" hidden="1" customWidth="1"/>
    <col min="6928" max="6928" width="8.35" style="4" customWidth="1"/>
    <col min="6929" max="6929" width="4.75833333333333" style="4" customWidth="1"/>
    <col min="6930" max="6930" width="8.23333333333333" style="4" customWidth="1"/>
    <col min="6931" max="6931" width="9.64166666666667" style="4" customWidth="1"/>
    <col min="6932" max="6933" width="9.46666666666667" style="4" hidden="1" customWidth="1"/>
    <col min="6934" max="6934" width="12.875" style="4" customWidth="1"/>
    <col min="6935" max="6935" width="14.35" style="4" customWidth="1"/>
    <col min="6936" max="6936" width="15.1166666666667" style="4" customWidth="1"/>
    <col min="6937" max="6937" width="8.64166666666667" style="4" customWidth="1"/>
    <col min="6938" max="6938" width="12.4666666666667" style="4" customWidth="1"/>
    <col min="6939" max="6939" width="8.23333333333333" style="4" customWidth="1"/>
    <col min="6940" max="6940" width="9.46666666666667" style="4" hidden="1" customWidth="1"/>
    <col min="6941" max="6941" width="19.35" style="4" customWidth="1"/>
    <col min="6942" max="6943" width="9.46666666666667" style="4" hidden="1" customWidth="1"/>
    <col min="6944" max="7167" width="9.46666666666667" style="4"/>
    <col min="7168" max="7168" width="5.35" style="4" customWidth="1"/>
    <col min="7169" max="7169" width="15.35" style="4" customWidth="1"/>
    <col min="7170" max="7170" width="25.2333333333333" style="4" customWidth="1"/>
    <col min="7171" max="7172" width="9.46666666666667" style="4" hidden="1" customWidth="1"/>
    <col min="7173" max="7173" width="8.35" style="4" customWidth="1"/>
    <col min="7174" max="7183" width="9.46666666666667" style="4" hidden="1" customWidth="1"/>
    <col min="7184" max="7184" width="8.35" style="4" customWidth="1"/>
    <col min="7185" max="7185" width="4.75833333333333" style="4" customWidth="1"/>
    <col min="7186" max="7186" width="8.23333333333333" style="4" customWidth="1"/>
    <col min="7187" max="7187" width="9.64166666666667" style="4" customWidth="1"/>
    <col min="7188" max="7189" width="9.46666666666667" style="4" hidden="1" customWidth="1"/>
    <col min="7190" max="7190" width="12.875" style="4" customWidth="1"/>
    <col min="7191" max="7191" width="14.35" style="4" customWidth="1"/>
    <col min="7192" max="7192" width="15.1166666666667" style="4" customWidth="1"/>
    <col min="7193" max="7193" width="8.64166666666667" style="4" customWidth="1"/>
    <col min="7194" max="7194" width="12.4666666666667" style="4" customWidth="1"/>
    <col min="7195" max="7195" width="8.23333333333333" style="4" customWidth="1"/>
    <col min="7196" max="7196" width="9.46666666666667" style="4" hidden="1" customWidth="1"/>
    <col min="7197" max="7197" width="19.35" style="4" customWidth="1"/>
    <col min="7198" max="7199" width="9.46666666666667" style="4" hidden="1" customWidth="1"/>
    <col min="7200" max="7423" width="9.46666666666667" style="4"/>
    <col min="7424" max="7424" width="5.35" style="4" customWidth="1"/>
    <col min="7425" max="7425" width="15.35" style="4" customWidth="1"/>
    <col min="7426" max="7426" width="25.2333333333333" style="4" customWidth="1"/>
    <col min="7427" max="7428" width="9.46666666666667" style="4" hidden="1" customWidth="1"/>
    <col min="7429" max="7429" width="8.35" style="4" customWidth="1"/>
    <col min="7430" max="7439" width="9.46666666666667" style="4" hidden="1" customWidth="1"/>
    <col min="7440" max="7440" width="8.35" style="4" customWidth="1"/>
    <col min="7441" max="7441" width="4.75833333333333" style="4" customWidth="1"/>
    <col min="7442" max="7442" width="8.23333333333333" style="4" customWidth="1"/>
    <col min="7443" max="7443" width="9.64166666666667" style="4" customWidth="1"/>
    <col min="7444" max="7445" width="9.46666666666667" style="4" hidden="1" customWidth="1"/>
    <col min="7446" max="7446" width="12.875" style="4" customWidth="1"/>
    <col min="7447" max="7447" width="14.35" style="4" customWidth="1"/>
    <col min="7448" max="7448" width="15.1166666666667" style="4" customWidth="1"/>
    <col min="7449" max="7449" width="8.64166666666667" style="4" customWidth="1"/>
    <col min="7450" max="7450" width="12.4666666666667" style="4" customWidth="1"/>
    <col min="7451" max="7451" width="8.23333333333333" style="4" customWidth="1"/>
    <col min="7452" max="7452" width="9.46666666666667" style="4" hidden="1" customWidth="1"/>
    <col min="7453" max="7453" width="19.35" style="4" customWidth="1"/>
    <col min="7454" max="7455" width="9.46666666666667" style="4" hidden="1" customWidth="1"/>
    <col min="7456" max="7679" width="9.46666666666667" style="4"/>
    <col min="7680" max="7680" width="5.35" style="4" customWidth="1"/>
    <col min="7681" max="7681" width="15.35" style="4" customWidth="1"/>
    <col min="7682" max="7682" width="25.2333333333333" style="4" customWidth="1"/>
    <col min="7683" max="7684" width="9.46666666666667" style="4" hidden="1" customWidth="1"/>
    <col min="7685" max="7685" width="8.35" style="4" customWidth="1"/>
    <col min="7686" max="7695" width="9.46666666666667" style="4" hidden="1" customWidth="1"/>
    <col min="7696" max="7696" width="8.35" style="4" customWidth="1"/>
    <col min="7697" max="7697" width="4.75833333333333" style="4" customWidth="1"/>
    <col min="7698" max="7698" width="8.23333333333333" style="4" customWidth="1"/>
    <col min="7699" max="7699" width="9.64166666666667" style="4" customWidth="1"/>
    <col min="7700" max="7701" width="9.46666666666667" style="4" hidden="1" customWidth="1"/>
    <col min="7702" max="7702" width="12.875" style="4" customWidth="1"/>
    <col min="7703" max="7703" width="14.35" style="4" customWidth="1"/>
    <col min="7704" max="7704" width="15.1166666666667" style="4" customWidth="1"/>
    <col min="7705" max="7705" width="8.64166666666667" style="4" customWidth="1"/>
    <col min="7706" max="7706" width="12.4666666666667" style="4" customWidth="1"/>
    <col min="7707" max="7707" width="8.23333333333333" style="4" customWidth="1"/>
    <col min="7708" max="7708" width="9.46666666666667" style="4" hidden="1" customWidth="1"/>
    <col min="7709" max="7709" width="19.35" style="4" customWidth="1"/>
    <col min="7710" max="7711" width="9.46666666666667" style="4" hidden="1" customWidth="1"/>
    <col min="7712" max="7935" width="9.46666666666667" style="4"/>
    <col min="7936" max="7936" width="5.35" style="4" customWidth="1"/>
    <col min="7937" max="7937" width="15.35" style="4" customWidth="1"/>
    <col min="7938" max="7938" width="25.2333333333333" style="4" customWidth="1"/>
    <col min="7939" max="7940" width="9.46666666666667" style="4" hidden="1" customWidth="1"/>
    <col min="7941" max="7941" width="8.35" style="4" customWidth="1"/>
    <col min="7942" max="7951" width="9.46666666666667" style="4" hidden="1" customWidth="1"/>
    <col min="7952" max="7952" width="8.35" style="4" customWidth="1"/>
    <col min="7953" max="7953" width="4.75833333333333" style="4" customWidth="1"/>
    <col min="7954" max="7954" width="8.23333333333333" style="4" customWidth="1"/>
    <col min="7955" max="7955" width="9.64166666666667" style="4" customWidth="1"/>
    <col min="7956" max="7957" width="9.46666666666667" style="4" hidden="1" customWidth="1"/>
    <col min="7958" max="7958" width="12.875" style="4" customWidth="1"/>
    <col min="7959" max="7959" width="14.35" style="4" customWidth="1"/>
    <col min="7960" max="7960" width="15.1166666666667" style="4" customWidth="1"/>
    <col min="7961" max="7961" width="8.64166666666667" style="4" customWidth="1"/>
    <col min="7962" max="7962" width="12.4666666666667" style="4" customWidth="1"/>
    <col min="7963" max="7963" width="8.23333333333333" style="4" customWidth="1"/>
    <col min="7964" max="7964" width="9.46666666666667" style="4" hidden="1" customWidth="1"/>
    <col min="7965" max="7965" width="19.35" style="4" customWidth="1"/>
    <col min="7966" max="7967" width="9.46666666666667" style="4" hidden="1" customWidth="1"/>
    <col min="7968" max="8191" width="9.46666666666667" style="4"/>
    <col min="8192" max="8192" width="5.35" style="4" customWidth="1"/>
    <col min="8193" max="8193" width="15.35" style="4" customWidth="1"/>
    <col min="8194" max="8194" width="25.2333333333333" style="4" customWidth="1"/>
    <col min="8195" max="8196" width="9.46666666666667" style="4" hidden="1" customWidth="1"/>
    <col min="8197" max="8197" width="8.35" style="4" customWidth="1"/>
    <col min="8198" max="8207" width="9.46666666666667" style="4" hidden="1" customWidth="1"/>
    <col min="8208" max="8208" width="8.35" style="4" customWidth="1"/>
    <col min="8209" max="8209" width="4.75833333333333" style="4" customWidth="1"/>
    <col min="8210" max="8210" width="8.23333333333333" style="4" customWidth="1"/>
    <col min="8211" max="8211" width="9.64166666666667" style="4" customWidth="1"/>
    <col min="8212" max="8213" width="9.46666666666667" style="4" hidden="1" customWidth="1"/>
    <col min="8214" max="8214" width="12.875" style="4" customWidth="1"/>
    <col min="8215" max="8215" width="14.35" style="4" customWidth="1"/>
    <col min="8216" max="8216" width="15.1166666666667" style="4" customWidth="1"/>
    <col min="8217" max="8217" width="8.64166666666667" style="4" customWidth="1"/>
    <col min="8218" max="8218" width="12.4666666666667" style="4" customWidth="1"/>
    <col min="8219" max="8219" width="8.23333333333333" style="4" customWidth="1"/>
    <col min="8220" max="8220" width="9.46666666666667" style="4" hidden="1" customWidth="1"/>
    <col min="8221" max="8221" width="19.35" style="4" customWidth="1"/>
    <col min="8222" max="8223" width="9.46666666666667" style="4" hidden="1" customWidth="1"/>
    <col min="8224" max="8447" width="9.46666666666667" style="4"/>
    <col min="8448" max="8448" width="5.35" style="4" customWidth="1"/>
    <col min="8449" max="8449" width="15.35" style="4" customWidth="1"/>
    <col min="8450" max="8450" width="25.2333333333333" style="4" customWidth="1"/>
    <col min="8451" max="8452" width="9.46666666666667" style="4" hidden="1" customWidth="1"/>
    <col min="8453" max="8453" width="8.35" style="4" customWidth="1"/>
    <col min="8454" max="8463" width="9.46666666666667" style="4" hidden="1" customWidth="1"/>
    <col min="8464" max="8464" width="8.35" style="4" customWidth="1"/>
    <col min="8465" max="8465" width="4.75833333333333" style="4" customWidth="1"/>
    <col min="8466" max="8466" width="8.23333333333333" style="4" customWidth="1"/>
    <col min="8467" max="8467" width="9.64166666666667" style="4" customWidth="1"/>
    <col min="8468" max="8469" width="9.46666666666667" style="4" hidden="1" customWidth="1"/>
    <col min="8470" max="8470" width="12.875" style="4" customWidth="1"/>
    <col min="8471" max="8471" width="14.35" style="4" customWidth="1"/>
    <col min="8472" max="8472" width="15.1166666666667" style="4" customWidth="1"/>
    <col min="8473" max="8473" width="8.64166666666667" style="4" customWidth="1"/>
    <col min="8474" max="8474" width="12.4666666666667" style="4" customWidth="1"/>
    <col min="8475" max="8475" width="8.23333333333333" style="4" customWidth="1"/>
    <col min="8476" max="8476" width="9.46666666666667" style="4" hidden="1" customWidth="1"/>
    <col min="8477" max="8477" width="19.35" style="4" customWidth="1"/>
    <col min="8478" max="8479" width="9.46666666666667" style="4" hidden="1" customWidth="1"/>
    <col min="8480" max="8703" width="9.46666666666667" style="4"/>
    <col min="8704" max="8704" width="5.35" style="4" customWidth="1"/>
    <col min="8705" max="8705" width="15.35" style="4" customWidth="1"/>
    <col min="8706" max="8706" width="25.2333333333333" style="4" customWidth="1"/>
    <col min="8707" max="8708" width="9.46666666666667" style="4" hidden="1" customWidth="1"/>
    <col min="8709" max="8709" width="8.35" style="4" customWidth="1"/>
    <col min="8710" max="8719" width="9.46666666666667" style="4" hidden="1" customWidth="1"/>
    <col min="8720" max="8720" width="8.35" style="4" customWidth="1"/>
    <col min="8721" max="8721" width="4.75833333333333" style="4" customWidth="1"/>
    <col min="8722" max="8722" width="8.23333333333333" style="4" customWidth="1"/>
    <col min="8723" max="8723" width="9.64166666666667" style="4" customWidth="1"/>
    <col min="8724" max="8725" width="9.46666666666667" style="4" hidden="1" customWidth="1"/>
    <col min="8726" max="8726" width="12.875" style="4" customWidth="1"/>
    <col min="8727" max="8727" width="14.35" style="4" customWidth="1"/>
    <col min="8728" max="8728" width="15.1166666666667" style="4" customWidth="1"/>
    <col min="8729" max="8729" width="8.64166666666667" style="4" customWidth="1"/>
    <col min="8730" max="8730" width="12.4666666666667" style="4" customWidth="1"/>
    <col min="8731" max="8731" width="8.23333333333333" style="4" customWidth="1"/>
    <col min="8732" max="8732" width="9.46666666666667" style="4" hidden="1" customWidth="1"/>
    <col min="8733" max="8733" width="19.35" style="4" customWidth="1"/>
    <col min="8734" max="8735" width="9.46666666666667" style="4" hidden="1" customWidth="1"/>
    <col min="8736" max="8959" width="9.46666666666667" style="4"/>
    <col min="8960" max="8960" width="5.35" style="4" customWidth="1"/>
    <col min="8961" max="8961" width="15.35" style="4" customWidth="1"/>
    <col min="8962" max="8962" width="25.2333333333333" style="4" customWidth="1"/>
    <col min="8963" max="8964" width="9.46666666666667" style="4" hidden="1" customWidth="1"/>
    <col min="8965" max="8965" width="8.35" style="4" customWidth="1"/>
    <col min="8966" max="8975" width="9.46666666666667" style="4" hidden="1" customWidth="1"/>
    <col min="8976" max="8976" width="8.35" style="4" customWidth="1"/>
    <col min="8977" max="8977" width="4.75833333333333" style="4" customWidth="1"/>
    <col min="8978" max="8978" width="8.23333333333333" style="4" customWidth="1"/>
    <col min="8979" max="8979" width="9.64166666666667" style="4" customWidth="1"/>
    <col min="8980" max="8981" width="9.46666666666667" style="4" hidden="1" customWidth="1"/>
    <col min="8982" max="8982" width="12.875" style="4" customWidth="1"/>
    <col min="8983" max="8983" width="14.35" style="4" customWidth="1"/>
    <col min="8984" max="8984" width="15.1166666666667" style="4" customWidth="1"/>
    <col min="8985" max="8985" width="8.64166666666667" style="4" customWidth="1"/>
    <col min="8986" max="8986" width="12.4666666666667" style="4" customWidth="1"/>
    <col min="8987" max="8987" width="8.23333333333333" style="4" customWidth="1"/>
    <col min="8988" max="8988" width="9.46666666666667" style="4" hidden="1" customWidth="1"/>
    <col min="8989" max="8989" width="19.35" style="4" customWidth="1"/>
    <col min="8990" max="8991" width="9.46666666666667" style="4" hidden="1" customWidth="1"/>
    <col min="8992" max="9215" width="9.46666666666667" style="4"/>
    <col min="9216" max="9216" width="5.35" style="4" customWidth="1"/>
    <col min="9217" max="9217" width="15.35" style="4" customWidth="1"/>
    <col min="9218" max="9218" width="25.2333333333333" style="4" customWidth="1"/>
    <col min="9219" max="9220" width="9.46666666666667" style="4" hidden="1" customWidth="1"/>
    <col min="9221" max="9221" width="8.35" style="4" customWidth="1"/>
    <col min="9222" max="9231" width="9.46666666666667" style="4" hidden="1" customWidth="1"/>
    <col min="9232" max="9232" width="8.35" style="4" customWidth="1"/>
    <col min="9233" max="9233" width="4.75833333333333" style="4" customWidth="1"/>
    <col min="9234" max="9234" width="8.23333333333333" style="4" customWidth="1"/>
    <col min="9235" max="9235" width="9.64166666666667" style="4" customWidth="1"/>
    <col min="9236" max="9237" width="9.46666666666667" style="4" hidden="1" customWidth="1"/>
    <col min="9238" max="9238" width="12.875" style="4" customWidth="1"/>
    <col min="9239" max="9239" width="14.35" style="4" customWidth="1"/>
    <col min="9240" max="9240" width="15.1166666666667" style="4" customWidth="1"/>
    <col min="9241" max="9241" width="8.64166666666667" style="4" customWidth="1"/>
    <col min="9242" max="9242" width="12.4666666666667" style="4" customWidth="1"/>
    <col min="9243" max="9243" width="8.23333333333333" style="4" customWidth="1"/>
    <col min="9244" max="9244" width="9.46666666666667" style="4" hidden="1" customWidth="1"/>
    <col min="9245" max="9245" width="19.35" style="4" customWidth="1"/>
    <col min="9246" max="9247" width="9.46666666666667" style="4" hidden="1" customWidth="1"/>
    <col min="9248" max="9471" width="9.46666666666667" style="4"/>
    <col min="9472" max="9472" width="5.35" style="4" customWidth="1"/>
    <col min="9473" max="9473" width="15.35" style="4" customWidth="1"/>
    <col min="9474" max="9474" width="25.2333333333333" style="4" customWidth="1"/>
    <col min="9475" max="9476" width="9.46666666666667" style="4" hidden="1" customWidth="1"/>
    <col min="9477" max="9477" width="8.35" style="4" customWidth="1"/>
    <col min="9478" max="9487" width="9.46666666666667" style="4" hidden="1" customWidth="1"/>
    <col min="9488" max="9488" width="8.35" style="4" customWidth="1"/>
    <col min="9489" max="9489" width="4.75833333333333" style="4" customWidth="1"/>
    <col min="9490" max="9490" width="8.23333333333333" style="4" customWidth="1"/>
    <col min="9491" max="9491" width="9.64166666666667" style="4" customWidth="1"/>
    <col min="9492" max="9493" width="9.46666666666667" style="4" hidden="1" customWidth="1"/>
    <col min="9494" max="9494" width="12.875" style="4" customWidth="1"/>
    <col min="9495" max="9495" width="14.35" style="4" customWidth="1"/>
    <col min="9496" max="9496" width="15.1166666666667" style="4" customWidth="1"/>
    <col min="9497" max="9497" width="8.64166666666667" style="4" customWidth="1"/>
    <col min="9498" max="9498" width="12.4666666666667" style="4" customWidth="1"/>
    <col min="9499" max="9499" width="8.23333333333333" style="4" customWidth="1"/>
    <col min="9500" max="9500" width="9.46666666666667" style="4" hidden="1" customWidth="1"/>
    <col min="9501" max="9501" width="19.35" style="4" customWidth="1"/>
    <col min="9502" max="9503" width="9.46666666666667" style="4" hidden="1" customWidth="1"/>
    <col min="9504" max="9727" width="9.46666666666667" style="4"/>
    <col min="9728" max="9728" width="5.35" style="4" customWidth="1"/>
    <col min="9729" max="9729" width="15.35" style="4" customWidth="1"/>
    <col min="9730" max="9730" width="25.2333333333333" style="4" customWidth="1"/>
    <col min="9731" max="9732" width="9.46666666666667" style="4" hidden="1" customWidth="1"/>
    <col min="9733" max="9733" width="8.35" style="4" customWidth="1"/>
    <col min="9734" max="9743" width="9.46666666666667" style="4" hidden="1" customWidth="1"/>
    <col min="9744" max="9744" width="8.35" style="4" customWidth="1"/>
    <col min="9745" max="9745" width="4.75833333333333" style="4" customWidth="1"/>
    <col min="9746" max="9746" width="8.23333333333333" style="4" customWidth="1"/>
    <col min="9747" max="9747" width="9.64166666666667" style="4" customWidth="1"/>
    <col min="9748" max="9749" width="9.46666666666667" style="4" hidden="1" customWidth="1"/>
    <col min="9750" max="9750" width="12.875" style="4" customWidth="1"/>
    <col min="9751" max="9751" width="14.35" style="4" customWidth="1"/>
    <col min="9752" max="9752" width="15.1166666666667" style="4" customWidth="1"/>
    <col min="9753" max="9753" width="8.64166666666667" style="4" customWidth="1"/>
    <col min="9754" max="9754" width="12.4666666666667" style="4" customWidth="1"/>
    <col min="9755" max="9755" width="8.23333333333333" style="4" customWidth="1"/>
    <col min="9756" max="9756" width="9.46666666666667" style="4" hidden="1" customWidth="1"/>
    <col min="9757" max="9757" width="19.35" style="4" customWidth="1"/>
    <col min="9758" max="9759" width="9.46666666666667" style="4" hidden="1" customWidth="1"/>
    <col min="9760" max="9983" width="9.46666666666667" style="4"/>
    <col min="9984" max="9984" width="5.35" style="4" customWidth="1"/>
    <col min="9985" max="9985" width="15.35" style="4" customWidth="1"/>
    <col min="9986" max="9986" width="25.2333333333333" style="4" customWidth="1"/>
    <col min="9987" max="9988" width="9.46666666666667" style="4" hidden="1" customWidth="1"/>
    <col min="9989" max="9989" width="8.35" style="4" customWidth="1"/>
    <col min="9990" max="9999" width="9.46666666666667" style="4" hidden="1" customWidth="1"/>
    <col min="10000" max="10000" width="8.35" style="4" customWidth="1"/>
    <col min="10001" max="10001" width="4.75833333333333" style="4" customWidth="1"/>
    <col min="10002" max="10002" width="8.23333333333333" style="4" customWidth="1"/>
    <col min="10003" max="10003" width="9.64166666666667" style="4" customWidth="1"/>
    <col min="10004" max="10005" width="9.46666666666667" style="4" hidden="1" customWidth="1"/>
    <col min="10006" max="10006" width="12.875" style="4" customWidth="1"/>
    <col min="10007" max="10007" width="14.35" style="4" customWidth="1"/>
    <col min="10008" max="10008" width="15.1166666666667" style="4" customWidth="1"/>
    <col min="10009" max="10009" width="8.64166666666667" style="4" customWidth="1"/>
    <col min="10010" max="10010" width="12.4666666666667" style="4" customWidth="1"/>
    <col min="10011" max="10011" width="8.23333333333333" style="4" customWidth="1"/>
    <col min="10012" max="10012" width="9.46666666666667" style="4" hidden="1" customWidth="1"/>
    <col min="10013" max="10013" width="19.35" style="4" customWidth="1"/>
    <col min="10014" max="10015" width="9.46666666666667" style="4" hidden="1" customWidth="1"/>
    <col min="10016" max="10239" width="9.46666666666667" style="4"/>
    <col min="10240" max="10240" width="5.35" style="4" customWidth="1"/>
    <col min="10241" max="10241" width="15.35" style="4" customWidth="1"/>
    <col min="10242" max="10242" width="25.2333333333333" style="4" customWidth="1"/>
    <col min="10243" max="10244" width="9.46666666666667" style="4" hidden="1" customWidth="1"/>
    <col min="10245" max="10245" width="8.35" style="4" customWidth="1"/>
    <col min="10246" max="10255" width="9.46666666666667" style="4" hidden="1" customWidth="1"/>
    <col min="10256" max="10256" width="8.35" style="4" customWidth="1"/>
    <col min="10257" max="10257" width="4.75833333333333" style="4" customWidth="1"/>
    <col min="10258" max="10258" width="8.23333333333333" style="4" customWidth="1"/>
    <col min="10259" max="10259" width="9.64166666666667" style="4" customWidth="1"/>
    <col min="10260" max="10261" width="9.46666666666667" style="4" hidden="1" customWidth="1"/>
    <col min="10262" max="10262" width="12.875" style="4" customWidth="1"/>
    <col min="10263" max="10263" width="14.35" style="4" customWidth="1"/>
    <col min="10264" max="10264" width="15.1166666666667" style="4" customWidth="1"/>
    <col min="10265" max="10265" width="8.64166666666667" style="4" customWidth="1"/>
    <col min="10266" max="10266" width="12.4666666666667" style="4" customWidth="1"/>
    <col min="10267" max="10267" width="8.23333333333333" style="4" customWidth="1"/>
    <col min="10268" max="10268" width="9.46666666666667" style="4" hidden="1" customWidth="1"/>
    <col min="10269" max="10269" width="19.35" style="4" customWidth="1"/>
    <col min="10270" max="10271" width="9.46666666666667" style="4" hidden="1" customWidth="1"/>
    <col min="10272" max="10495" width="9.46666666666667" style="4"/>
    <col min="10496" max="10496" width="5.35" style="4" customWidth="1"/>
    <col min="10497" max="10497" width="15.35" style="4" customWidth="1"/>
    <col min="10498" max="10498" width="25.2333333333333" style="4" customWidth="1"/>
    <col min="10499" max="10500" width="9.46666666666667" style="4" hidden="1" customWidth="1"/>
    <col min="10501" max="10501" width="8.35" style="4" customWidth="1"/>
    <col min="10502" max="10511" width="9.46666666666667" style="4" hidden="1" customWidth="1"/>
    <col min="10512" max="10512" width="8.35" style="4" customWidth="1"/>
    <col min="10513" max="10513" width="4.75833333333333" style="4" customWidth="1"/>
    <col min="10514" max="10514" width="8.23333333333333" style="4" customWidth="1"/>
    <col min="10515" max="10515" width="9.64166666666667" style="4" customWidth="1"/>
    <col min="10516" max="10517" width="9.46666666666667" style="4" hidden="1" customWidth="1"/>
    <col min="10518" max="10518" width="12.875" style="4" customWidth="1"/>
    <col min="10519" max="10519" width="14.35" style="4" customWidth="1"/>
    <col min="10520" max="10520" width="15.1166666666667" style="4" customWidth="1"/>
    <col min="10521" max="10521" width="8.64166666666667" style="4" customWidth="1"/>
    <col min="10522" max="10522" width="12.4666666666667" style="4" customWidth="1"/>
    <col min="10523" max="10523" width="8.23333333333333" style="4" customWidth="1"/>
    <col min="10524" max="10524" width="9.46666666666667" style="4" hidden="1" customWidth="1"/>
    <col min="10525" max="10525" width="19.35" style="4" customWidth="1"/>
    <col min="10526" max="10527" width="9.46666666666667" style="4" hidden="1" customWidth="1"/>
    <col min="10528" max="10751" width="9.46666666666667" style="4"/>
    <col min="10752" max="10752" width="5.35" style="4" customWidth="1"/>
    <col min="10753" max="10753" width="15.35" style="4" customWidth="1"/>
    <col min="10754" max="10754" width="25.2333333333333" style="4" customWidth="1"/>
    <col min="10755" max="10756" width="9.46666666666667" style="4" hidden="1" customWidth="1"/>
    <col min="10757" max="10757" width="8.35" style="4" customWidth="1"/>
    <col min="10758" max="10767" width="9.46666666666667" style="4" hidden="1" customWidth="1"/>
    <col min="10768" max="10768" width="8.35" style="4" customWidth="1"/>
    <col min="10769" max="10769" width="4.75833333333333" style="4" customWidth="1"/>
    <col min="10770" max="10770" width="8.23333333333333" style="4" customWidth="1"/>
    <col min="10771" max="10771" width="9.64166666666667" style="4" customWidth="1"/>
    <col min="10772" max="10773" width="9.46666666666667" style="4" hidden="1" customWidth="1"/>
    <col min="10774" max="10774" width="12.875" style="4" customWidth="1"/>
    <col min="10775" max="10775" width="14.35" style="4" customWidth="1"/>
    <col min="10776" max="10776" width="15.1166666666667" style="4" customWidth="1"/>
    <col min="10777" max="10777" width="8.64166666666667" style="4" customWidth="1"/>
    <col min="10778" max="10778" width="12.4666666666667" style="4" customWidth="1"/>
    <col min="10779" max="10779" width="8.23333333333333" style="4" customWidth="1"/>
    <col min="10780" max="10780" width="9.46666666666667" style="4" hidden="1" customWidth="1"/>
    <col min="10781" max="10781" width="19.35" style="4" customWidth="1"/>
    <col min="10782" max="10783" width="9.46666666666667" style="4" hidden="1" customWidth="1"/>
    <col min="10784" max="11007" width="9.46666666666667" style="4"/>
    <col min="11008" max="11008" width="5.35" style="4" customWidth="1"/>
    <col min="11009" max="11009" width="15.35" style="4" customWidth="1"/>
    <col min="11010" max="11010" width="25.2333333333333" style="4" customWidth="1"/>
    <col min="11011" max="11012" width="9.46666666666667" style="4" hidden="1" customWidth="1"/>
    <col min="11013" max="11013" width="8.35" style="4" customWidth="1"/>
    <col min="11014" max="11023" width="9.46666666666667" style="4" hidden="1" customWidth="1"/>
    <col min="11024" max="11024" width="8.35" style="4" customWidth="1"/>
    <col min="11025" max="11025" width="4.75833333333333" style="4" customWidth="1"/>
    <col min="11026" max="11026" width="8.23333333333333" style="4" customWidth="1"/>
    <col min="11027" max="11027" width="9.64166666666667" style="4" customWidth="1"/>
    <col min="11028" max="11029" width="9.46666666666667" style="4" hidden="1" customWidth="1"/>
    <col min="11030" max="11030" width="12.875" style="4" customWidth="1"/>
    <col min="11031" max="11031" width="14.35" style="4" customWidth="1"/>
    <col min="11032" max="11032" width="15.1166666666667" style="4" customWidth="1"/>
    <col min="11033" max="11033" width="8.64166666666667" style="4" customWidth="1"/>
    <col min="11034" max="11034" width="12.4666666666667" style="4" customWidth="1"/>
    <col min="11035" max="11035" width="8.23333333333333" style="4" customWidth="1"/>
    <col min="11036" max="11036" width="9.46666666666667" style="4" hidden="1" customWidth="1"/>
    <col min="11037" max="11037" width="19.35" style="4" customWidth="1"/>
    <col min="11038" max="11039" width="9.46666666666667" style="4" hidden="1" customWidth="1"/>
    <col min="11040" max="11263" width="9.46666666666667" style="4"/>
    <col min="11264" max="11264" width="5.35" style="4" customWidth="1"/>
    <col min="11265" max="11265" width="15.35" style="4" customWidth="1"/>
    <col min="11266" max="11266" width="25.2333333333333" style="4" customWidth="1"/>
    <col min="11267" max="11268" width="9.46666666666667" style="4" hidden="1" customWidth="1"/>
    <col min="11269" max="11269" width="8.35" style="4" customWidth="1"/>
    <col min="11270" max="11279" width="9.46666666666667" style="4" hidden="1" customWidth="1"/>
    <col min="11280" max="11280" width="8.35" style="4" customWidth="1"/>
    <col min="11281" max="11281" width="4.75833333333333" style="4" customWidth="1"/>
    <col min="11282" max="11282" width="8.23333333333333" style="4" customWidth="1"/>
    <col min="11283" max="11283" width="9.64166666666667" style="4" customWidth="1"/>
    <col min="11284" max="11285" width="9.46666666666667" style="4" hidden="1" customWidth="1"/>
    <col min="11286" max="11286" width="12.875" style="4" customWidth="1"/>
    <col min="11287" max="11287" width="14.35" style="4" customWidth="1"/>
    <col min="11288" max="11288" width="15.1166666666667" style="4" customWidth="1"/>
    <col min="11289" max="11289" width="8.64166666666667" style="4" customWidth="1"/>
    <col min="11290" max="11290" width="12.4666666666667" style="4" customWidth="1"/>
    <col min="11291" max="11291" width="8.23333333333333" style="4" customWidth="1"/>
    <col min="11292" max="11292" width="9.46666666666667" style="4" hidden="1" customWidth="1"/>
    <col min="11293" max="11293" width="19.35" style="4" customWidth="1"/>
    <col min="11294" max="11295" width="9.46666666666667" style="4" hidden="1" customWidth="1"/>
    <col min="11296" max="11519" width="9.46666666666667" style="4"/>
    <col min="11520" max="11520" width="5.35" style="4" customWidth="1"/>
    <col min="11521" max="11521" width="15.35" style="4" customWidth="1"/>
    <col min="11522" max="11522" width="25.2333333333333" style="4" customWidth="1"/>
    <col min="11523" max="11524" width="9.46666666666667" style="4" hidden="1" customWidth="1"/>
    <col min="11525" max="11525" width="8.35" style="4" customWidth="1"/>
    <col min="11526" max="11535" width="9.46666666666667" style="4" hidden="1" customWidth="1"/>
    <col min="11536" max="11536" width="8.35" style="4" customWidth="1"/>
    <col min="11537" max="11537" width="4.75833333333333" style="4" customWidth="1"/>
    <col min="11538" max="11538" width="8.23333333333333" style="4" customWidth="1"/>
    <col min="11539" max="11539" width="9.64166666666667" style="4" customWidth="1"/>
    <col min="11540" max="11541" width="9.46666666666667" style="4" hidden="1" customWidth="1"/>
    <col min="11542" max="11542" width="12.875" style="4" customWidth="1"/>
    <col min="11543" max="11543" width="14.35" style="4" customWidth="1"/>
    <col min="11544" max="11544" width="15.1166666666667" style="4" customWidth="1"/>
    <col min="11545" max="11545" width="8.64166666666667" style="4" customWidth="1"/>
    <col min="11546" max="11546" width="12.4666666666667" style="4" customWidth="1"/>
    <col min="11547" max="11547" width="8.23333333333333" style="4" customWidth="1"/>
    <col min="11548" max="11548" width="9.46666666666667" style="4" hidden="1" customWidth="1"/>
    <col min="11549" max="11549" width="19.35" style="4" customWidth="1"/>
    <col min="11550" max="11551" width="9.46666666666667" style="4" hidden="1" customWidth="1"/>
    <col min="11552" max="11775" width="9.46666666666667" style="4"/>
    <col min="11776" max="11776" width="5.35" style="4" customWidth="1"/>
    <col min="11777" max="11777" width="15.35" style="4" customWidth="1"/>
    <col min="11778" max="11778" width="25.2333333333333" style="4" customWidth="1"/>
    <col min="11779" max="11780" width="9.46666666666667" style="4" hidden="1" customWidth="1"/>
    <col min="11781" max="11781" width="8.35" style="4" customWidth="1"/>
    <col min="11782" max="11791" width="9.46666666666667" style="4" hidden="1" customWidth="1"/>
    <col min="11792" max="11792" width="8.35" style="4" customWidth="1"/>
    <col min="11793" max="11793" width="4.75833333333333" style="4" customWidth="1"/>
    <col min="11794" max="11794" width="8.23333333333333" style="4" customWidth="1"/>
    <col min="11795" max="11795" width="9.64166666666667" style="4" customWidth="1"/>
    <col min="11796" max="11797" width="9.46666666666667" style="4" hidden="1" customWidth="1"/>
    <col min="11798" max="11798" width="12.875" style="4" customWidth="1"/>
    <col min="11799" max="11799" width="14.35" style="4" customWidth="1"/>
    <col min="11800" max="11800" width="15.1166666666667" style="4" customWidth="1"/>
    <col min="11801" max="11801" width="8.64166666666667" style="4" customWidth="1"/>
    <col min="11802" max="11802" width="12.4666666666667" style="4" customWidth="1"/>
    <col min="11803" max="11803" width="8.23333333333333" style="4" customWidth="1"/>
    <col min="11804" max="11804" width="9.46666666666667" style="4" hidden="1" customWidth="1"/>
    <col min="11805" max="11805" width="19.35" style="4" customWidth="1"/>
    <col min="11806" max="11807" width="9.46666666666667" style="4" hidden="1" customWidth="1"/>
    <col min="11808" max="12031" width="9.46666666666667" style="4"/>
    <col min="12032" max="12032" width="5.35" style="4" customWidth="1"/>
    <col min="12033" max="12033" width="15.35" style="4" customWidth="1"/>
    <col min="12034" max="12034" width="25.2333333333333" style="4" customWidth="1"/>
    <col min="12035" max="12036" width="9.46666666666667" style="4" hidden="1" customWidth="1"/>
    <col min="12037" max="12037" width="8.35" style="4" customWidth="1"/>
    <col min="12038" max="12047" width="9.46666666666667" style="4" hidden="1" customWidth="1"/>
    <col min="12048" max="12048" width="8.35" style="4" customWidth="1"/>
    <col min="12049" max="12049" width="4.75833333333333" style="4" customWidth="1"/>
    <col min="12050" max="12050" width="8.23333333333333" style="4" customWidth="1"/>
    <col min="12051" max="12051" width="9.64166666666667" style="4" customWidth="1"/>
    <col min="12052" max="12053" width="9.46666666666667" style="4" hidden="1" customWidth="1"/>
    <col min="12054" max="12054" width="12.875" style="4" customWidth="1"/>
    <col min="12055" max="12055" width="14.35" style="4" customWidth="1"/>
    <col min="12056" max="12056" width="15.1166666666667" style="4" customWidth="1"/>
    <col min="12057" max="12057" width="8.64166666666667" style="4" customWidth="1"/>
    <col min="12058" max="12058" width="12.4666666666667" style="4" customWidth="1"/>
    <col min="12059" max="12059" width="8.23333333333333" style="4" customWidth="1"/>
    <col min="12060" max="12060" width="9.46666666666667" style="4" hidden="1" customWidth="1"/>
    <col min="12061" max="12061" width="19.35" style="4" customWidth="1"/>
    <col min="12062" max="12063" width="9.46666666666667" style="4" hidden="1" customWidth="1"/>
    <col min="12064" max="12287" width="9.46666666666667" style="4"/>
    <col min="12288" max="12288" width="5.35" style="4" customWidth="1"/>
    <col min="12289" max="12289" width="15.35" style="4" customWidth="1"/>
    <col min="12290" max="12290" width="25.2333333333333" style="4" customWidth="1"/>
    <col min="12291" max="12292" width="9.46666666666667" style="4" hidden="1" customWidth="1"/>
    <col min="12293" max="12293" width="8.35" style="4" customWidth="1"/>
    <col min="12294" max="12303" width="9.46666666666667" style="4" hidden="1" customWidth="1"/>
    <col min="12304" max="12304" width="8.35" style="4" customWidth="1"/>
    <col min="12305" max="12305" width="4.75833333333333" style="4" customWidth="1"/>
    <col min="12306" max="12306" width="8.23333333333333" style="4" customWidth="1"/>
    <col min="12307" max="12307" width="9.64166666666667" style="4" customWidth="1"/>
    <col min="12308" max="12309" width="9.46666666666667" style="4" hidden="1" customWidth="1"/>
    <col min="12310" max="12310" width="12.875" style="4" customWidth="1"/>
    <col min="12311" max="12311" width="14.35" style="4" customWidth="1"/>
    <col min="12312" max="12312" width="15.1166666666667" style="4" customWidth="1"/>
    <col min="12313" max="12313" width="8.64166666666667" style="4" customWidth="1"/>
    <col min="12314" max="12314" width="12.4666666666667" style="4" customWidth="1"/>
    <col min="12315" max="12315" width="8.23333333333333" style="4" customWidth="1"/>
    <col min="12316" max="12316" width="9.46666666666667" style="4" hidden="1" customWidth="1"/>
    <col min="12317" max="12317" width="19.35" style="4" customWidth="1"/>
    <col min="12318" max="12319" width="9.46666666666667" style="4" hidden="1" customWidth="1"/>
    <col min="12320" max="12543" width="9.46666666666667" style="4"/>
    <col min="12544" max="12544" width="5.35" style="4" customWidth="1"/>
    <col min="12545" max="12545" width="15.35" style="4" customWidth="1"/>
    <col min="12546" max="12546" width="25.2333333333333" style="4" customWidth="1"/>
    <col min="12547" max="12548" width="9.46666666666667" style="4" hidden="1" customWidth="1"/>
    <col min="12549" max="12549" width="8.35" style="4" customWidth="1"/>
    <col min="12550" max="12559" width="9.46666666666667" style="4" hidden="1" customWidth="1"/>
    <col min="12560" max="12560" width="8.35" style="4" customWidth="1"/>
    <col min="12561" max="12561" width="4.75833333333333" style="4" customWidth="1"/>
    <col min="12562" max="12562" width="8.23333333333333" style="4" customWidth="1"/>
    <col min="12563" max="12563" width="9.64166666666667" style="4" customWidth="1"/>
    <col min="12564" max="12565" width="9.46666666666667" style="4" hidden="1" customWidth="1"/>
    <col min="12566" max="12566" width="12.875" style="4" customWidth="1"/>
    <col min="12567" max="12567" width="14.35" style="4" customWidth="1"/>
    <col min="12568" max="12568" width="15.1166666666667" style="4" customWidth="1"/>
    <col min="12569" max="12569" width="8.64166666666667" style="4" customWidth="1"/>
    <col min="12570" max="12570" width="12.4666666666667" style="4" customWidth="1"/>
    <col min="12571" max="12571" width="8.23333333333333" style="4" customWidth="1"/>
    <col min="12572" max="12572" width="9.46666666666667" style="4" hidden="1" customWidth="1"/>
    <col min="12573" max="12573" width="19.35" style="4" customWidth="1"/>
    <col min="12574" max="12575" width="9.46666666666667" style="4" hidden="1" customWidth="1"/>
    <col min="12576" max="12799" width="9.46666666666667" style="4"/>
    <col min="12800" max="12800" width="5.35" style="4" customWidth="1"/>
    <col min="12801" max="12801" width="15.35" style="4" customWidth="1"/>
    <col min="12802" max="12802" width="25.2333333333333" style="4" customWidth="1"/>
    <col min="12803" max="12804" width="9.46666666666667" style="4" hidden="1" customWidth="1"/>
    <col min="12805" max="12805" width="8.35" style="4" customWidth="1"/>
    <col min="12806" max="12815" width="9.46666666666667" style="4" hidden="1" customWidth="1"/>
    <col min="12816" max="12816" width="8.35" style="4" customWidth="1"/>
    <col min="12817" max="12817" width="4.75833333333333" style="4" customWidth="1"/>
    <col min="12818" max="12818" width="8.23333333333333" style="4" customWidth="1"/>
    <col min="12819" max="12819" width="9.64166666666667" style="4" customWidth="1"/>
    <col min="12820" max="12821" width="9.46666666666667" style="4" hidden="1" customWidth="1"/>
    <col min="12822" max="12822" width="12.875" style="4" customWidth="1"/>
    <col min="12823" max="12823" width="14.35" style="4" customWidth="1"/>
    <col min="12824" max="12824" width="15.1166666666667" style="4" customWidth="1"/>
    <col min="12825" max="12825" width="8.64166666666667" style="4" customWidth="1"/>
    <col min="12826" max="12826" width="12.4666666666667" style="4" customWidth="1"/>
    <col min="12827" max="12827" width="8.23333333333333" style="4" customWidth="1"/>
    <col min="12828" max="12828" width="9.46666666666667" style="4" hidden="1" customWidth="1"/>
    <col min="12829" max="12829" width="19.35" style="4" customWidth="1"/>
    <col min="12830" max="12831" width="9.46666666666667" style="4" hidden="1" customWidth="1"/>
    <col min="12832" max="13055" width="9.46666666666667" style="4"/>
    <col min="13056" max="13056" width="5.35" style="4" customWidth="1"/>
    <col min="13057" max="13057" width="15.35" style="4" customWidth="1"/>
    <col min="13058" max="13058" width="25.2333333333333" style="4" customWidth="1"/>
    <col min="13059" max="13060" width="9.46666666666667" style="4" hidden="1" customWidth="1"/>
    <col min="13061" max="13061" width="8.35" style="4" customWidth="1"/>
    <col min="13062" max="13071" width="9.46666666666667" style="4" hidden="1" customWidth="1"/>
    <col min="13072" max="13072" width="8.35" style="4" customWidth="1"/>
    <col min="13073" max="13073" width="4.75833333333333" style="4" customWidth="1"/>
    <col min="13074" max="13074" width="8.23333333333333" style="4" customWidth="1"/>
    <col min="13075" max="13075" width="9.64166666666667" style="4" customWidth="1"/>
    <col min="13076" max="13077" width="9.46666666666667" style="4" hidden="1" customWidth="1"/>
    <col min="13078" max="13078" width="12.875" style="4" customWidth="1"/>
    <col min="13079" max="13079" width="14.35" style="4" customWidth="1"/>
    <col min="13080" max="13080" width="15.1166666666667" style="4" customWidth="1"/>
    <col min="13081" max="13081" width="8.64166666666667" style="4" customWidth="1"/>
    <col min="13082" max="13082" width="12.4666666666667" style="4" customWidth="1"/>
    <col min="13083" max="13083" width="8.23333333333333" style="4" customWidth="1"/>
    <col min="13084" max="13084" width="9.46666666666667" style="4" hidden="1" customWidth="1"/>
    <col min="13085" max="13085" width="19.35" style="4" customWidth="1"/>
    <col min="13086" max="13087" width="9.46666666666667" style="4" hidden="1" customWidth="1"/>
    <col min="13088" max="13311" width="9.46666666666667" style="4"/>
    <col min="13312" max="13312" width="5.35" style="4" customWidth="1"/>
    <col min="13313" max="13313" width="15.35" style="4" customWidth="1"/>
    <col min="13314" max="13314" width="25.2333333333333" style="4" customWidth="1"/>
    <col min="13315" max="13316" width="9.46666666666667" style="4" hidden="1" customWidth="1"/>
    <col min="13317" max="13317" width="8.35" style="4" customWidth="1"/>
    <col min="13318" max="13327" width="9.46666666666667" style="4" hidden="1" customWidth="1"/>
    <col min="13328" max="13328" width="8.35" style="4" customWidth="1"/>
    <col min="13329" max="13329" width="4.75833333333333" style="4" customWidth="1"/>
    <col min="13330" max="13330" width="8.23333333333333" style="4" customWidth="1"/>
    <col min="13331" max="13331" width="9.64166666666667" style="4" customWidth="1"/>
    <col min="13332" max="13333" width="9.46666666666667" style="4" hidden="1" customWidth="1"/>
    <col min="13334" max="13334" width="12.875" style="4" customWidth="1"/>
    <col min="13335" max="13335" width="14.35" style="4" customWidth="1"/>
    <col min="13336" max="13336" width="15.1166666666667" style="4" customWidth="1"/>
    <col min="13337" max="13337" width="8.64166666666667" style="4" customWidth="1"/>
    <col min="13338" max="13338" width="12.4666666666667" style="4" customWidth="1"/>
    <col min="13339" max="13339" width="8.23333333333333" style="4" customWidth="1"/>
    <col min="13340" max="13340" width="9.46666666666667" style="4" hidden="1" customWidth="1"/>
    <col min="13341" max="13341" width="19.35" style="4" customWidth="1"/>
    <col min="13342" max="13343" width="9.46666666666667" style="4" hidden="1" customWidth="1"/>
    <col min="13344" max="13567" width="9.46666666666667" style="4"/>
    <col min="13568" max="13568" width="5.35" style="4" customWidth="1"/>
    <col min="13569" max="13569" width="15.35" style="4" customWidth="1"/>
    <col min="13570" max="13570" width="25.2333333333333" style="4" customWidth="1"/>
    <col min="13571" max="13572" width="9.46666666666667" style="4" hidden="1" customWidth="1"/>
    <col min="13573" max="13573" width="8.35" style="4" customWidth="1"/>
    <col min="13574" max="13583" width="9.46666666666667" style="4" hidden="1" customWidth="1"/>
    <col min="13584" max="13584" width="8.35" style="4" customWidth="1"/>
    <col min="13585" max="13585" width="4.75833333333333" style="4" customWidth="1"/>
    <col min="13586" max="13586" width="8.23333333333333" style="4" customWidth="1"/>
    <col min="13587" max="13587" width="9.64166666666667" style="4" customWidth="1"/>
    <col min="13588" max="13589" width="9.46666666666667" style="4" hidden="1" customWidth="1"/>
    <col min="13590" max="13590" width="12.875" style="4" customWidth="1"/>
    <col min="13591" max="13591" width="14.35" style="4" customWidth="1"/>
    <col min="13592" max="13592" width="15.1166666666667" style="4" customWidth="1"/>
    <col min="13593" max="13593" width="8.64166666666667" style="4" customWidth="1"/>
    <col min="13594" max="13594" width="12.4666666666667" style="4" customWidth="1"/>
    <col min="13595" max="13595" width="8.23333333333333" style="4" customWidth="1"/>
    <col min="13596" max="13596" width="9.46666666666667" style="4" hidden="1" customWidth="1"/>
    <col min="13597" max="13597" width="19.35" style="4" customWidth="1"/>
    <col min="13598" max="13599" width="9.46666666666667" style="4" hidden="1" customWidth="1"/>
    <col min="13600" max="13823" width="9.46666666666667" style="4"/>
    <col min="13824" max="13824" width="5.35" style="4" customWidth="1"/>
    <col min="13825" max="13825" width="15.35" style="4" customWidth="1"/>
    <col min="13826" max="13826" width="25.2333333333333" style="4" customWidth="1"/>
    <col min="13827" max="13828" width="9.46666666666667" style="4" hidden="1" customWidth="1"/>
    <col min="13829" max="13829" width="8.35" style="4" customWidth="1"/>
    <col min="13830" max="13839" width="9.46666666666667" style="4" hidden="1" customWidth="1"/>
    <col min="13840" max="13840" width="8.35" style="4" customWidth="1"/>
    <col min="13841" max="13841" width="4.75833333333333" style="4" customWidth="1"/>
    <col min="13842" max="13842" width="8.23333333333333" style="4" customWidth="1"/>
    <col min="13843" max="13843" width="9.64166666666667" style="4" customWidth="1"/>
    <col min="13844" max="13845" width="9.46666666666667" style="4" hidden="1" customWidth="1"/>
    <col min="13846" max="13846" width="12.875" style="4" customWidth="1"/>
    <col min="13847" max="13847" width="14.35" style="4" customWidth="1"/>
    <col min="13848" max="13848" width="15.1166666666667" style="4" customWidth="1"/>
    <col min="13849" max="13849" width="8.64166666666667" style="4" customWidth="1"/>
    <col min="13850" max="13850" width="12.4666666666667" style="4" customWidth="1"/>
    <col min="13851" max="13851" width="8.23333333333333" style="4" customWidth="1"/>
    <col min="13852" max="13852" width="9.46666666666667" style="4" hidden="1" customWidth="1"/>
    <col min="13853" max="13853" width="19.35" style="4" customWidth="1"/>
    <col min="13854" max="13855" width="9.46666666666667" style="4" hidden="1" customWidth="1"/>
    <col min="13856" max="14079" width="9.46666666666667" style="4"/>
    <col min="14080" max="14080" width="5.35" style="4" customWidth="1"/>
    <col min="14081" max="14081" width="15.35" style="4" customWidth="1"/>
    <col min="14082" max="14082" width="25.2333333333333" style="4" customWidth="1"/>
    <col min="14083" max="14084" width="9.46666666666667" style="4" hidden="1" customWidth="1"/>
    <col min="14085" max="14085" width="8.35" style="4" customWidth="1"/>
    <col min="14086" max="14095" width="9.46666666666667" style="4" hidden="1" customWidth="1"/>
    <col min="14096" max="14096" width="8.35" style="4" customWidth="1"/>
    <col min="14097" max="14097" width="4.75833333333333" style="4" customWidth="1"/>
    <col min="14098" max="14098" width="8.23333333333333" style="4" customWidth="1"/>
    <col min="14099" max="14099" width="9.64166666666667" style="4" customWidth="1"/>
    <col min="14100" max="14101" width="9.46666666666667" style="4" hidden="1" customWidth="1"/>
    <col min="14102" max="14102" width="12.875" style="4" customWidth="1"/>
    <col min="14103" max="14103" width="14.35" style="4" customWidth="1"/>
    <col min="14104" max="14104" width="15.1166666666667" style="4" customWidth="1"/>
    <col min="14105" max="14105" width="8.64166666666667" style="4" customWidth="1"/>
    <col min="14106" max="14106" width="12.4666666666667" style="4" customWidth="1"/>
    <col min="14107" max="14107" width="8.23333333333333" style="4" customWidth="1"/>
    <col min="14108" max="14108" width="9.46666666666667" style="4" hidden="1" customWidth="1"/>
    <col min="14109" max="14109" width="19.35" style="4" customWidth="1"/>
    <col min="14110" max="14111" width="9.46666666666667" style="4" hidden="1" customWidth="1"/>
    <col min="14112" max="14335" width="9.46666666666667" style="4"/>
    <col min="14336" max="14336" width="5.35" style="4" customWidth="1"/>
    <col min="14337" max="14337" width="15.35" style="4" customWidth="1"/>
    <col min="14338" max="14338" width="25.2333333333333" style="4" customWidth="1"/>
    <col min="14339" max="14340" width="9.46666666666667" style="4" hidden="1" customWidth="1"/>
    <col min="14341" max="14341" width="8.35" style="4" customWidth="1"/>
    <col min="14342" max="14351" width="9.46666666666667" style="4" hidden="1" customWidth="1"/>
    <col min="14352" max="14352" width="8.35" style="4" customWidth="1"/>
    <col min="14353" max="14353" width="4.75833333333333" style="4" customWidth="1"/>
    <col min="14354" max="14354" width="8.23333333333333" style="4" customWidth="1"/>
    <col min="14355" max="14355" width="9.64166666666667" style="4" customWidth="1"/>
    <col min="14356" max="14357" width="9.46666666666667" style="4" hidden="1" customWidth="1"/>
    <col min="14358" max="14358" width="12.875" style="4" customWidth="1"/>
    <col min="14359" max="14359" width="14.35" style="4" customWidth="1"/>
    <col min="14360" max="14360" width="15.1166666666667" style="4" customWidth="1"/>
    <col min="14361" max="14361" width="8.64166666666667" style="4" customWidth="1"/>
    <col min="14362" max="14362" width="12.4666666666667" style="4" customWidth="1"/>
    <col min="14363" max="14363" width="8.23333333333333" style="4" customWidth="1"/>
    <col min="14364" max="14364" width="9.46666666666667" style="4" hidden="1" customWidth="1"/>
    <col min="14365" max="14365" width="19.35" style="4" customWidth="1"/>
    <col min="14366" max="14367" width="9.46666666666667" style="4" hidden="1" customWidth="1"/>
    <col min="14368" max="14591" width="9.46666666666667" style="4"/>
    <col min="14592" max="14592" width="5.35" style="4" customWidth="1"/>
    <col min="14593" max="14593" width="15.35" style="4" customWidth="1"/>
    <col min="14594" max="14594" width="25.2333333333333" style="4" customWidth="1"/>
    <col min="14595" max="14596" width="9.46666666666667" style="4" hidden="1" customWidth="1"/>
    <col min="14597" max="14597" width="8.35" style="4" customWidth="1"/>
    <col min="14598" max="14607" width="9.46666666666667" style="4" hidden="1" customWidth="1"/>
    <col min="14608" max="14608" width="8.35" style="4" customWidth="1"/>
    <col min="14609" max="14609" width="4.75833333333333" style="4" customWidth="1"/>
    <col min="14610" max="14610" width="8.23333333333333" style="4" customWidth="1"/>
    <col min="14611" max="14611" width="9.64166666666667" style="4" customWidth="1"/>
    <col min="14612" max="14613" width="9.46666666666667" style="4" hidden="1" customWidth="1"/>
    <col min="14614" max="14614" width="12.875" style="4" customWidth="1"/>
    <col min="14615" max="14615" width="14.35" style="4" customWidth="1"/>
    <col min="14616" max="14616" width="15.1166666666667" style="4" customWidth="1"/>
    <col min="14617" max="14617" width="8.64166666666667" style="4" customWidth="1"/>
    <col min="14618" max="14618" width="12.4666666666667" style="4" customWidth="1"/>
    <col min="14619" max="14619" width="8.23333333333333" style="4" customWidth="1"/>
    <col min="14620" max="14620" width="9.46666666666667" style="4" hidden="1" customWidth="1"/>
    <col min="14621" max="14621" width="19.35" style="4" customWidth="1"/>
    <col min="14622" max="14623" width="9.46666666666667" style="4" hidden="1" customWidth="1"/>
    <col min="14624" max="14847" width="9.46666666666667" style="4"/>
    <col min="14848" max="14848" width="5.35" style="4" customWidth="1"/>
    <col min="14849" max="14849" width="15.35" style="4" customWidth="1"/>
    <col min="14850" max="14850" width="25.2333333333333" style="4" customWidth="1"/>
    <col min="14851" max="14852" width="9.46666666666667" style="4" hidden="1" customWidth="1"/>
    <col min="14853" max="14853" width="8.35" style="4" customWidth="1"/>
    <col min="14854" max="14863" width="9.46666666666667" style="4" hidden="1" customWidth="1"/>
    <col min="14864" max="14864" width="8.35" style="4" customWidth="1"/>
    <col min="14865" max="14865" width="4.75833333333333" style="4" customWidth="1"/>
    <col min="14866" max="14866" width="8.23333333333333" style="4" customWidth="1"/>
    <col min="14867" max="14867" width="9.64166666666667" style="4" customWidth="1"/>
    <col min="14868" max="14869" width="9.46666666666667" style="4" hidden="1" customWidth="1"/>
    <col min="14870" max="14870" width="12.875" style="4" customWidth="1"/>
    <col min="14871" max="14871" width="14.35" style="4" customWidth="1"/>
    <col min="14872" max="14872" width="15.1166666666667" style="4" customWidth="1"/>
    <col min="14873" max="14873" width="8.64166666666667" style="4" customWidth="1"/>
    <col min="14874" max="14874" width="12.4666666666667" style="4" customWidth="1"/>
    <col min="14875" max="14875" width="8.23333333333333" style="4" customWidth="1"/>
    <col min="14876" max="14876" width="9.46666666666667" style="4" hidden="1" customWidth="1"/>
    <col min="14877" max="14877" width="19.35" style="4" customWidth="1"/>
    <col min="14878" max="14879" width="9.46666666666667" style="4" hidden="1" customWidth="1"/>
    <col min="14880" max="15103" width="9.46666666666667" style="4"/>
    <col min="15104" max="15104" width="5.35" style="4" customWidth="1"/>
    <col min="15105" max="15105" width="15.35" style="4" customWidth="1"/>
    <col min="15106" max="15106" width="25.2333333333333" style="4" customWidth="1"/>
    <col min="15107" max="15108" width="9.46666666666667" style="4" hidden="1" customWidth="1"/>
    <col min="15109" max="15109" width="8.35" style="4" customWidth="1"/>
    <col min="15110" max="15119" width="9.46666666666667" style="4" hidden="1" customWidth="1"/>
    <col min="15120" max="15120" width="8.35" style="4" customWidth="1"/>
    <col min="15121" max="15121" width="4.75833333333333" style="4" customWidth="1"/>
    <col min="15122" max="15122" width="8.23333333333333" style="4" customWidth="1"/>
    <col min="15123" max="15123" width="9.64166666666667" style="4" customWidth="1"/>
    <col min="15124" max="15125" width="9.46666666666667" style="4" hidden="1" customWidth="1"/>
    <col min="15126" max="15126" width="12.875" style="4" customWidth="1"/>
    <col min="15127" max="15127" width="14.35" style="4" customWidth="1"/>
    <col min="15128" max="15128" width="15.1166666666667" style="4" customWidth="1"/>
    <col min="15129" max="15129" width="8.64166666666667" style="4" customWidth="1"/>
    <col min="15130" max="15130" width="12.4666666666667" style="4" customWidth="1"/>
    <col min="15131" max="15131" width="8.23333333333333" style="4" customWidth="1"/>
    <col min="15132" max="15132" width="9.46666666666667" style="4" hidden="1" customWidth="1"/>
    <col min="15133" max="15133" width="19.35" style="4" customWidth="1"/>
    <col min="15134" max="15135" width="9.46666666666667" style="4" hidden="1" customWidth="1"/>
    <col min="15136" max="15359" width="9.46666666666667" style="4"/>
    <col min="15360" max="15360" width="5.35" style="4" customWidth="1"/>
    <col min="15361" max="15361" width="15.35" style="4" customWidth="1"/>
    <col min="15362" max="15362" width="25.2333333333333" style="4" customWidth="1"/>
    <col min="15363" max="15364" width="9.46666666666667" style="4" hidden="1" customWidth="1"/>
    <col min="15365" max="15365" width="8.35" style="4" customWidth="1"/>
    <col min="15366" max="15375" width="9.46666666666667" style="4" hidden="1" customWidth="1"/>
    <col min="15376" max="15376" width="8.35" style="4" customWidth="1"/>
    <col min="15377" max="15377" width="4.75833333333333" style="4" customWidth="1"/>
    <col min="15378" max="15378" width="8.23333333333333" style="4" customWidth="1"/>
    <col min="15379" max="15379" width="9.64166666666667" style="4" customWidth="1"/>
    <col min="15380" max="15381" width="9.46666666666667" style="4" hidden="1" customWidth="1"/>
    <col min="15382" max="15382" width="12.875" style="4" customWidth="1"/>
    <col min="15383" max="15383" width="14.35" style="4" customWidth="1"/>
    <col min="15384" max="15384" width="15.1166666666667" style="4" customWidth="1"/>
    <col min="15385" max="15385" width="8.64166666666667" style="4" customWidth="1"/>
    <col min="15386" max="15386" width="12.4666666666667" style="4" customWidth="1"/>
    <col min="15387" max="15387" width="8.23333333333333" style="4" customWidth="1"/>
    <col min="15388" max="15388" width="9.46666666666667" style="4" hidden="1" customWidth="1"/>
    <col min="15389" max="15389" width="19.35" style="4" customWidth="1"/>
    <col min="15390" max="15391" width="9.46666666666667" style="4" hidden="1" customWidth="1"/>
    <col min="15392" max="15615" width="9.46666666666667" style="4"/>
    <col min="15616" max="15616" width="5.35" style="4" customWidth="1"/>
    <col min="15617" max="15617" width="15.35" style="4" customWidth="1"/>
    <col min="15618" max="15618" width="25.2333333333333" style="4" customWidth="1"/>
    <col min="15619" max="15620" width="9.46666666666667" style="4" hidden="1" customWidth="1"/>
    <col min="15621" max="15621" width="8.35" style="4" customWidth="1"/>
    <col min="15622" max="15631" width="9.46666666666667" style="4" hidden="1" customWidth="1"/>
    <col min="15632" max="15632" width="8.35" style="4" customWidth="1"/>
    <col min="15633" max="15633" width="4.75833333333333" style="4" customWidth="1"/>
    <col min="15634" max="15634" width="8.23333333333333" style="4" customWidth="1"/>
    <col min="15635" max="15635" width="9.64166666666667" style="4" customWidth="1"/>
    <col min="15636" max="15637" width="9.46666666666667" style="4" hidden="1" customWidth="1"/>
    <col min="15638" max="15638" width="12.875" style="4" customWidth="1"/>
    <col min="15639" max="15639" width="14.35" style="4" customWidth="1"/>
    <col min="15640" max="15640" width="15.1166666666667" style="4" customWidth="1"/>
    <col min="15641" max="15641" width="8.64166666666667" style="4" customWidth="1"/>
    <col min="15642" max="15642" width="12.4666666666667" style="4" customWidth="1"/>
    <col min="15643" max="15643" width="8.23333333333333" style="4" customWidth="1"/>
    <col min="15644" max="15644" width="9.46666666666667" style="4" hidden="1" customWidth="1"/>
    <col min="15645" max="15645" width="19.35" style="4" customWidth="1"/>
    <col min="15646" max="15647" width="9.46666666666667" style="4" hidden="1" customWidth="1"/>
    <col min="15648" max="15871" width="9.46666666666667" style="4"/>
    <col min="15872" max="15872" width="5.35" style="4" customWidth="1"/>
    <col min="15873" max="15873" width="15.35" style="4" customWidth="1"/>
    <col min="15874" max="15874" width="25.2333333333333" style="4" customWidth="1"/>
    <col min="15875" max="15876" width="9.46666666666667" style="4" hidden="1" customWidth="1"/>
    <col min="15877" max="15877" width="8.35" style="4" customWidth="1"/>
    <col min="15878" max="15887" width="9.46666666666667" style="4" hidden="1" customWidth="1"/>
    <col min="15888" max="15888" width="8.35" style="4" customWidth="1"/>
    <col min="15889" max="15889" width="4.75833333333333" style="4" customWidth="1"/>
    <col min="15890" max="15890" width="8.23333333333333" style="4" customWidth="1"/>
    <col min="15891" max="15891" width="9.64166666666667" style="4" customWidth="1"/>
    <col min="15892" max="15893" width="9.46666666666667" style="4" hidden="1" customWidth="1"/>
    <col min="15894" max="15894" width="12.875" style="4" customWidth="1"/>
    <col min="15895" max="15895" width="14.35" style="4" customWidth="1"/>
    <col min="15896" max="15896" width="15.1166666666667" style="4" customWidth="1"/>
    <col min="15897" max="15897" width="8.64166666666667" style="4" customWidth="1"/>
    <col min="15898" max="15898" width="12.4666666666667" style="4" customWidth="1"/>
    <col min="15899" max="15899" width="8.23333333333333" style="4" customWidth="1"/>
    <col min="15900" max="15900" width="9.46666666666667" style="4" hidden="1" customWidth="1"/>
    <col min="15901" max="15901" width="19.35" style="4" customWidth="1"/>
    <col min="15902" max="15903" width="9.46666666666667" style="4" hidden="1" customWidth="1"/>
    <col min="15904" max="16127" width="9.46666666666667" style="4"/>
    <col min="16128" max="16128" width="5.35" style="4" customWidth="1"/>
    <col min="16129" max="16129" width="15.35" style="4" customWidth="1"/>
    <col min="16130" max="16130" width="25.2333333333333" style="4" customWidth="1"/>
    <col min="16131" max="16132" width="9.46666666666667" style="4" hidden="1" customWidth="1"/>
    <col min="16133" max="16133" width="8.35" style="4" customWidth="1"/>
    <col min="16134" max="16143" width="9.46666666666667" style="4" hidden="1" customWidth="1"/>
    <col min="16144" max="16144" width="8.35" style="4" customWidth="1"/>
    <col min="16145" max="16145" width="4.75833333333333" style="4" customWidth="1"/>
    <col min="16146" max="16146" width="8.23333333333333" style="4" customWidth="1"/>
    <col min="16147" max="16147" width="9.64166666666667" style="4" customWidth="1"/>
    <col min="16148" max="16149" width="9.46666666666667" style="4" hidden="1" customWidth="1"/>
    <col min="16150" max="16150" width="12.875" style="4" customWidth="1"/>
    <col min="16151" max="16151" width="14.35" style="4" customWidth="1"/>
    <col min="16152" max="16152" width="15.1166666666667" style="4" customWidth="1"/>
    <col min="16153" max="16153" width="8.64166666666667" style="4" customWidth="1"/>
    <col min="16154" max="16154" width="12.4666666666667" style="4" customWidth="1"/>
    <col min="16155" max="16155" width="8.23333333333333" style="4" customWidth="1"/>
    <col min="16156" max="16156" width="9.46666666666667" style="4" hidden="1" customWidth="1"/>
    <col min="16157" max="16157" width="19.35" style="4" customWidth="1"/>
    <col min="16158" max="16159" width="9.46666666666667" style="4" hidden="1" customWidth="1"/>
    <col min="16160" max="16384" width="9.46666666666667" style="4"/>
  </cols>
  <sheetData>
    <row r="1" s="4" customFormat="1" ht="14.25" spans="1:32">
      <c r="A1" s="5" t="s">
        <v>0</v>
      </c>
      <c r="B1" s="13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="1" customFormat="1" ht="30" customHeight="1" spans="1:3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34"/>
      <c r="AD2" s="134"/>
    </row>
    <row r="3" s="4" customFormat="1" ht="14.1" customHeight="1" spans="1:32">
      <c r="A3" s="11" t="str">
        <f>CONCATENATE([1]封面!D9,[1]封面!F9,[1]封面!G9,[1]封面!H9,[1]封面!I9,[1]封面!J9,[1]封面!K9)</f>
        <v>评估基准日：2026年05月31日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="4" customFormat="1" ht="14.1" customHeight="1" spans="1:3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35"/>
    </row>
    <row r="5" s="4" customFormat="1" ht="15.75" customHeight="1" spans="1:32">
      <c r="A5" s="13" t="str">
        <f>[1]封面!D7&amp;[1]封面!E7</f>
        <v>被评估单位（或者产权持有单位）：枣庄交通发展集团寨山矿业有限公司</v>
      </c>
      <c r="F5" s="8"/>
      <c r="AC5" s="12" t="s">
        <v>3</v>
      </c>
    </row>
    <row r="6" s="8" customFormat="1" ht="15.75" customHeight="1" spans="1:32">
      <c r="A6" s="55" t="s">
        <v>4</v>
      </c>
      <c r="B6" s="55" t="s">
        <v>5</v>
      </c>
      <c r="C6" s="55" t="s">
        <v>6</v>
      </c>
      <c r="D6" s="136" t="s">
        <v>7</v>
      </c>
      <c r="E6" s="137" t="s">
        <v>8</v>
      </c>
      <c r="F6" s="15" t="s">
        <v>9</v>
      </c>
      <c r="G6" s="137" t="s">
        <v>10</v>
      </c>
      <c r="H6" s="137" t="s">
        <v>11</v>
      </c>
      <c r="I6" s="137" t="s">
        <v>12</v>
      </c>
      <c r="J6" s="137" t="s">
        <v>13</v>
      </c>
      <c r="K6" s="137" t="s">
        <v>14</v>
      </c>
      <c r="L6" s="136" t="s">
        <v>15</v>
      </c>
      <c r="M6" s="136" t="s">
        <v>16</v>
      </c>
      <c r="N6" s="136" t="s">
        <v>17</v>
      </c>
      <c r="O6" s="136" t="s">
        <v>18</v>
      </c>
      <c r="P6" s="136" t="s">
        <v>19</v>
      </c>
      <c r="Q6" s="14" t="s">
        <v>20</v>
      </c>
      <c r="R6" s="138" t="s">
        <v>21</v>
      </c>
      <c r="S6" s="138" t="s">
        <v>22</v>
      </c>
      <c r="T6" s="14" t="s">
        <v>23</v>
      </c>
      <c r="U6" s="55" t="s">
        <v>24</v>
      </c>
      <c r="V6" s="57"/>
      <c r="W6" s="139" t="s">
        <v>25</v>
      </c>
      <c r="X6" s="132"/>
      <c r="Y6" s="55" t="s">
        <v>26</v>
      </c>
      <c r="Z6" s="37"/>
      <c r="AA6" s="37"/>
      <c r="AB6" s="15" t="s">
        <v>27</v>
      </c>
      <c r="AC6" s="14" t="s">
        <v>28</v>
      </c>
      <c r="AD6" s="136" t="s">
        <v>29</v>
      </c>
      <c r="AE6" s="55" t="s">
        <v>30</v>
      </c>
    </row>
    <row r="7" s="8" customFormat="1" ht="24.75" customHeight="1" spans="1:32">
      <c r="A7" s="37"/>
      <c r="B7" s="37"/>
      <c r="C7" s="37"/>
      <c r="D7" s="140"/>
      <c r="E7" s="141"/>
      <c r="F7" s="20"/>
      <c r="G7" s="141"/>
      <c r="H7" s="141"/>
      <c r="I7" s="141"/>
      <c r="J7" s="141"/>
      <c r="K7" s="141"/>
      <c r="L7" s="140"/>
      <c r="M7" s="140"/>
      <c r="N7" s="140"/>
      <c r="O7" s="140"/>
      <c r="P7" s="140"/>
      <c r="Q7" s="37"/>
      <c r="R7" s="142"/>
      <c r="S7" s="142"/>
      <c r="T7" s="37"/>
      <c r="U7" s="55" t="s">
        <v>31</v>
      </c>
      <c r="V7" s="61" t="s">
        <v>32</v>
      </c>
      <c r="W7" s="46" t="s">
        <v>31</v>
      </c>
      <c r="X7" s="55" t="s">
        <v>32</v>
      </c>
      <c r="Y7" s="55" t="s">
        <v>31</v>
      </c>
      <c r="Z7" s="55" t="s">
        <v>33</v>
      </c>
      <c r="AA7" s="55" t="s">
        <v>32</v>
      </c>
      <c r="AB7" s="21"/>
      <c r="AC7" s="37"/>
      <c r="AD7" s="140"/>
      <c r="AE7" s="37"/>
    </row>
    <row r="8" s="4" customFormat="1" ht="15.75" hidden="1" customHeight="1" spans="1:32">
      <c r="A8" s="37"/>
      <c r="B8" s="40"/>
      <c r="C8" s="55"/>
      <c r="D8" s="143"/>
      <c r="E8" s="143"/>
      <c r="F8" s="55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63"/>
      <c r="R8" s="145"/>
      <c r="S8" s="41"/>
      <c r="T8" s="44" t="str">
        <f>IF(S8=0,"",W8/S8)</f>
        <v/>
      </c>
      <c r="U8" s="44"/>
      <c r="V8" s="42"/>
      <c r="W8" s="146"/>
      <c r="X8" s="44"/>
      <c r="Y8" s="44"/>
      <c r="Z8" s="37"/>
      <c r="AA8" s="44"/>
      <c r="AB8" s="44"/>
      <c r="AC8" s="40"/>
      <c r="AD8" s="143"/>
      <c r="AE8" s="38"/>
    </row>
    <row r="9" s="50" customFormat="1" ht="29.7" customHeight="1" spans="1:32">
      <c r="A9" s="147">
        <v>8</v>
      </c>
      <c r="B9" s="95" t="s">
        <v>34</v>
      </c>
      <c r="C9" s="148" t="s">
        <v>35</v>
      </c>
      <c r="D9" s="149"/>
      <c r="E9" s="149"/>
      <c r="F9" s="95"/>
      <c r="G9" s="147"/>
      <c r="H9" s="147"/>
      <c r="I9" s="147"/>
      <c r="J9" s="147"/>
      <c r="K9" s="147"/>
      <c r="L9" s="147"/>
      <c r="M9" s="147"/>
      <c r="N9" s="147"/>
      <c r="O9" s="149"/>
      <c r="P9" s="147"/>
      <c r="Q9" s="100" t="s">
        <v>36</v>
      </c>
      <c r="R9" s="101" t="s">
        <v>37</v>
      </c>
      <c r="S9" s="150">
        <f>(48*8+6*24+6*2)*2+3*6</f>
        <v>1098</v>
      </c>
      <c r="T9" s="151">
        <v>500</v>
      </c>
      <c r="U9" s="151"/>
      <c r="V9" s="152"/>
      <c r="W9" s="153">
        <v>1680388.33</v>
      </c>
      <c r="X9" s="154">
        <v>1288297.61</v>
      </c>
      <c r="Y9" s="151">
        <f>T9*S9</f>
        <v>549000</v>
      </c>
      <c r="Z9" s="155">
        <v>0.35</v>
      </c>
      <c r="AA9" s="151">
        <f>Y9*Z9</f>
        <v>192150</v>
      </c>
      <c r="AB9" s="151"/>
      <c r="AC9" s="148"/>
      <c r="AD9" s="149"/>
      <c r="AE9" s="156"/>
      <c r="AF9" s="157"/>
    </row>
    <row r="10" s="50" customFormat="1" ht="23.45" customHeight="1" spans="1:32">
      <c r="A10" s="147">
        <v>9</v>
      </c>
      <c r="B10" s="95"/>
      <c r="C10" s="148" t="s">
        <v>38</v>
      </c>
      <c r="D10" s="149"/>
      <c r="E10" s="149"/>
      <c r="F10" s="95"/>
      <c r="G10" s="147"/>
      <c r="H10" s="147"/>
      <c r="I10" s="147"/>
      <c r="J10" s="147"/>
      <c r="K10" s="147"/>
      <c r="L10" s="147"/>
      <c r="M10" s="147"/>
      <c r="N10" s="147"/>
      <c r="O10" s="149"/>
      <c r="P10" s="147"/>
      <c r="Q10" s="100" t="s">
        <v>36</v>
      </c>
      <c r="R10" s="101" t="s">
        <v>37</v>
      </c>
      <c r="S10" s="150">
        <f>48*14</f>
        <v>672</v>
      </c>
      <c r="T10" s="151">
        <v>500</v>
      </c>
      <c r="U10" s="151"/>
      <c r="V10" s="152"/>
      <c r="W10" s="153"/>
      <c r="X10" s="154"/>
      <c r="Y10" s="151">
        <f>T10*S10</f>
        <v>336000</v>
      </c>
      <c r="Z10" s="155">
        <v>0.35</v>
      </c>
      <c r="AA10" s="151">
        <f>Y10*Z10</f>
        <v>117600</v>
      </c>
      <c r="AB10" s="151"/>
      <c r="AC10" s="148"/>
      <c r="AD10" s="149"/>
      <c r="AE10" s="156"/>
      <c r="AF10" s="157"/>
    </row>
    <row r="11" s="4" customFormat="1" ht="15.75" customHeight="1" spans="1:32">
      <c r="A11" s="37"/>
      <c r="B11" s="55"/>
      <c r="C11" s="40"/>
      <c r="D11" s="143"/>
      <c r="E11" s="143"/>
      <c r="F11" s="55"/>
      <c r="G11" s="140"/>
      <c r="H11" s="140"/>
      <c r="I11" s="140"/>
      <c r="J11" s="140"/>
      <c r="K11" s="140"/>
      <c r="L11" s="140"/>
      <c r="M11" s="140"/>
      <c r="N11" s="140"/>
      <c r="O11" s="143"/>
      <c r="P11" s="140"/>
      <c r="Q11" s="63"/>
      <c r="R11" s="158"/>
      <c r="S11" s="41"/>
      <c r="T11" s="44"/>
      <c r="U11" s="44"/>
      <c r="V11" s="44"/>
      <c r="W11" s="44"/>
      <c r="X11" s="44"/>
      <c r="Y11" s="44"/>
      <c r="Z11" s="159"/>
      <c r="AA11" s="44"/>
      <c r="AB11" s="44"/>
      <c r="AC11" s="68"/>
      <c r="AD11" s="160"/>
      <c r="AE11" s="161"/>
    </row>
    <row r="12" s="4" customFormat="1" ht="15.75" customHeight="1" spans="1:32">
      <c r="A12" s="130" t="s">
        <v>39</v>
      </c>
      <c r="B12" s="131"/>
      <c r="C12" s="132"/>
      <c r="D12" s="143"/>
      <c r="E12" s="143"/>
      <c r="F12" s="37"/>
      <c r="G12" s="140"/>
      <c r="H12" s="140"/>
      <c r="I12" s="140"/>
      <c r="J12" s="140"/>
      <c r="K12" s="140"/>
      <c r="L12" s="140"/>
      <c r="M12" s="140"/>
      <c r="N12" s="140"/>
      <c r="O12" s="143"/>
      <c r="P12" s="140"/>
      <c r="Q12" s="63"/>
      <c r="R12" s="39"/>
      <c r="S12" s="41"/>
      <c r="T12" s="44" t="str">
        <f>IF(S12=0,"",W12/S12)</f>
        <v/>
      </c>
      <c r="U12" s="146">
        <f t="shared" ref="U12:Y12" si="0">SUM(U8:U11)</f>
        <v>0</v>
      </c>
      <c r="V12" s="42">
        <f t="shared" si="0"/>
        <v>0</v>
      </c>
      <c r="W12" s="146">
        <f t="shared" si="0"/>
        <v>1680388.33</v>
      </c>
      <c r="X12" s="44">
        <f t="shared" si="0"/>
        <v>1288297.61</v>
      </c>
      <c r="Y12" s="146">
        <f t="shared" si="0"/>
        <v>885000</v>
      </c>
      <c r="Z12" s="146"/>
      <c r="AA12" s="146">
        <f>SUM(AA8:AA11)</f>
        <v>309750</v>
      </c>
      <c r="AB12" s="44"/>
      <c r="AC12" s="40"/>
      <c r="AD12" s="143"/>
      <c r="AE12" s="38"/>
    </row>
  </sheetData>
  <mergeCells count="30">
    <mergeCell ref="A2:AB2"/>
    <mergeCell ref="A3:AC3"/>
    <mergeCell ref="U6:V6"/>
    <mergeCell ref="W6:X6"/>
    <mergeCell ref="Y6:AA6"/>
    <mergeCell ref="A12:C1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AB6:AB7"/>
    <mergeCell ref="AC6:AC7"/>
    <mergeCell ref="AD6:AD7"/>
    <mergeCell ref="AE6:AE7"/>
  </mergeCells>
  <hyperlinks>
    <hyperlink ref="A1" location="索引目录!E38" display="返回索引页"/>
    <hyperlink ref="B1" location="'4-6固定资产汇总'!B8" display="返回"/>
  </hyperlink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7"/>
  <sheetViews>
    <sheetView tabSelected="1" topLeftCell="A342" workbookViewId="0">
      <selection activeCell="Q473" sqref="Q473"/>
    </sheetView>
  </sheetViews>
  <sheetFormatPr defaultColWidth="9.46666666666667" defaultRowHeight="12.75"/>
  <cols>
    <col min="1" max="1" width="4.11666666666667" style="4" customWidth="1"/>
    <col min="2" max="2" width="22.1166666666667" style="4" customWidth="1"/>
    <col min="3" max="3" width="15.1166666666667" style="4" customWidth="1"/>
    <col min="4" max="4" width="8.23333333333333" style="4" customWidth="1"/>
    <col min="5" max="5" width="8.35" style="4" hidden="1" customWidth="1" outlineLevel="1"/>
    <col min="6" max="6" width="10.6416666666667" style="4" hidden="1" customWidth="1" collapsed="1"/>
    <col min="7" max="7" width="5.64166666666667" style="4" customWidth="1"/>
    <col min="8" max="8" width="5.875" style="4" customWidth="1"/>
    <col min="9" max="9" width="11.35" style="4" customWidth="1"/>
    <col min="10" max="10" width="9" style="4" hidden="1" customWidth="1"/>
    <col min="11" max="11" width="9.75833333333333" style="4" hidden="1" customWidth="1" outlineLevel="1"/>
    <col min="12" max="12" width="9.35" style="4" hidden="1" customWidth="1" outlineLevel="1"/>
    <col min="13" max="13" width="10.1166666666667" style="4" customWidth="1" collapsed="1"/>
    <col min="14" max="14" width="12.2333333333333" style="4" customWidth="1"/>
    <col min="15" max="15" width="13.35" style="4" customWidth="1"/>
    <col min="16" max="16" width="10.875" style="4" customWidth="1"/>
    <col min="17" max="17" width="12.2333333333333" style="4" customWidth="1"/>
    <col min="18" max="18" width="16" style="4" customWidth="1"/>
    <col min="19" max="255" width="9.46666666666667" style="4"/>
    <col min="256" max="256" width="4.11666666666667" style="4" customWidth="1"/>
    <col min="257" max="257" width="17.2333333333333" style="4" customWidth="1"/>
    <col min="258" max="258" width="15.1166666666667" style="4" customWidth="1"/>
    <col min="259" max="259" width="11.1166666666667" style="4" customWidth="1"/>
    <col min="260" max="261" width="9.46666666666667" style="4" hidden="1" customWidth="1"/>
    <col min="262" max="262" width="5.64166666666667" style="4" customWidth="1"/>
    <col min="263" max="263" width="5.875" style="4" customWidth="1"/>
    <col min="264" max="264" width="11.35" style="4" customWidth="1"/>
    <col min="265" max="267" width="9.46666666666667" style="4" hidden="1" customWidth="1"/>
    <col min="268" max="268" width="12.6416666666667" style="4" customWidth="1"/>
    <col min="269" max="269" width="9.875" style="4" customWidth="1"/>
    <col min="270" max="270" width="13.35" style="4" customWidth="1"/>
    <col min="271" max="271" width="10.875" style="4" customWidth="1"/>
    <col min="272" max="272" width="12" style="4" customWidth="1"/>
    <col min="273" max="273" width="9.64166666666667" style="4" customWidth="1"/>
    <col min="274" max="274" width="11.6416666666667" style="4" customWidth="1"/>
    <col min="275" max="511" width="9.46666666666667" style="4"/>
    <col min="512" max="512" width="4.11666666666667" style="4" customWidth="1"/>
    <col min="513" max="513" width="17.2333333333333" style="4" customWidth="1"/>
    <col min="514" max="514" width="15.1166666666667" style="4" customWidth="1"/>
    <col min="515" max="515" width="11.1166666666667" style="4" customWidth="1"/>
    <col min="516" max="517" width="9.46666666666667" style="4" hidden="1" customWidth="1"/>
    <col min="518" max="518" width="5.64166666666667" style="4" customWidth="1"/>
    <col min="519" max="519" width="5.875" style="4" customWidth="1"/>
    <col min="520" max="520" width="11.35" style="4" customWidth="1"/>
    <col min="521" max="523" width="9.46666666666667" style="4" hidden="1" customWidth="1"/>
    <col min="524" max="524" width="12.6416666666667" style="4" customWidth="1"/>
    <col min="525" max="525" width="9.875" style="4" customWidth="1"/>
    <col min="526" max="526" width="13.35" style="4" customWidth="1"/>
    <col min="527" max="527" width="10.875" style="4" customWidth="1"/>
    <col min="528" max="528" width="12" style="4" customWidth="1"/>
    <col min="529" max="529" width="9.64166666666667" style="4" customWidth="1"/>
    <col min="530" max="530" width="11.6416666666667" style="4" customWidth="1"/>
    <col min="531" max="767" width="9.46666666666667" style="4"/>
    <col min="768" max="768" width="4.11666666666667" style="4" customWidth="1"/>
    <col min="769" max="769" width="17.2333333333333" style="4" customWidth="1"/>
    <col min="770" max="770" width="15.1166666666667" style="4" customWidth="1"/>
    <col min="771" max="771" width="11.1166666666667" style="4" customWidth="1"/>
    <col min="772" max="773" width="9.46666666666667" style="4" hidden="1" customWidth="1"/>
    <col min="774" max="774" width="5.64166666666667" style="4" customWidth="1"/>
    <col min="775" max="775" width="5.875" style="4" customWidth="1"/>
    <col min="776" max="776" width="11.35" style="4" customWidth="1"/>
    <col min="777" max="779" width="9.46666666666667" style="4" hidden="1" customWidth="1"/>
    <col min="780" max="780" width="12.6416666666667" style="4" customWidth="1"/>
    <col min="781" max="781" width="9.875" style="4" customWidth="1"/>
    <col min="782" max="782" width="13.35" style="4" customWidth="1"/>
    <col min="783" max="783" width="10.875" style="4" customWidth="1"/>
    <col min="784" max="784" width="12" style="4" customWidth="1"/>
    <col min="785" max="785" width="9.64166666666667" style="4" customWidth="1"/>
    <col min="786" max="786" width="11.6416666666667" style="4" customWidth="1"/>
    <col min="787" max="1023" width="9.46666666666667" style="4"/>
    <col min="1024" max="1024" width="4.11666666666667" style="4" customWidth="1"/>
    <col min="1025" max="1025" width="17.2333333333333" style="4" customWidth="1"/>
    <col min="1026" max="1026" width="15.1166666666667" style="4" customWidth="1"/>
    <col min="1027" max="1027" width="11.1166666666667" style="4" customWidth="1"/>
    <col min="1028" max="1029" width="9.46666666666667" style="4" hidden="1" customWidth="1"/>
    <col min="1030" max="1030" width="5.64166666666667" style="4" customWidth="1"/>
    <col min="1031" max="1031" width="5.875" style="4" customWidth="1"/>
    <col min="1032" max="1032" width="11.35" style="4" customWidth="1"/>
    <col min="1033" max="1035" width="9.46666666666667" style="4" hidden="1" customWidth="1"/>
    <col min="1036" max="1036" width="12.6416666666667" style="4" customWidth="1"/>
    <col min="1037" max="1037" width="9.875" style="4" customWidth="1"/>
    <col min="1038" max="1038" width="13.35" style="4" customWidth="1"/>
    <col min="1039" max="1039" width="10.875" style="4" customWidth="1"/>
    <col min="1040" max="1040" width="12" style="4" customWidth="1"/>
    <col min="1041" max="1041" width="9.64166666666667" style="4" customWidth="1"/>
    <col min="1042" max="1042" width="11.6416666666667" style="4" customWidth="1"/>
    <col min="1043" max="1279" width="9.46666666666667" style="4"/>
    <col min="1280" max="1280" width="4.11666666666667" style="4" customWidth="1"/>
    <col min="1281" max="1281" width="17.2333333333333" style="4" customWidth="1"/>
    <col min="1282" max="1282" width="15.1166666666667" style="4" customWidth="1"/>
    <col min="1283" max="1283" width="11.1166666666667" style="4" customWidth="1"/>
    <col min="1284" max="1285" width="9.46666666666667" style="4" hidden="1" customWidth="1"/>
    <col min="1286" max="1286" width="5.64166666666667" style="4" customWidth="1"/>
    <col min="1287" max="1287" width="5.875" style="4" customWidth="1"/>
    <col min="1288" max="1288" width="11.35" style="4" customWidth="1"/>
    <col min="1289" max="1291" width="9.46666666666667" style="4" hidden="1" customWidth="1"/>
    <col min="1292" max="1292" width="12.6416666666667" style="4" customWidth="1"/>
    <col min="1293" max="1293" width="9.875" style="4" customWidth="1"/>
    <col min="1294" max="1294" width="13.35" style="4" customWidth="1"/>
    <col min="1295" max="1295" width="10.875" style="4" customWidth="1"/>
    <col min="1296" max="1296" width="12" style="4" customWidth="1"/>
    <col min="1297" max="1297" width="9.64166666666667" style="4" customWidth="1"/>
    <col min="1298" max="1298" width="11.6416666666667" style="4" customWidth="1"/>
    <col min="1299" max="1535" width="9.46666666666667" style="4"/>
    <col min="1536" max="1536" width="4.11666666666667" style="4" customWidth="1"/>
    <col min="1537" max="1537" width="17.2333333333333" style="4" customWidth="1"/>
    <col min="1538" max="1538" width="15.1166666666667" style="4" customWidth="1"/>
    <col min="1539" max="1539" width="11.1166666666667" style="4" customWidth="1"/>
    <col min="1540" max="1541" width="9.46666666666667" style="4" hidden="1" customWidth="1"/>
    <col min="1542" max="1542" width="5.64166666666667" style="4" customWidth="1"/>
    <col min="1543" max="1543" width="5.875" style="4" customWidth="1"/>
    <col min="1544" max="1544" width="11.35" style="4" customWidth="1"/>
    <col min="1545" max="1547" width="9.46666666666667" style="4" hidden="1" customWidth="1"/>
    <col min="1548" max="1548" width="12.6416666666667" style="4" customWidth="1"/>
    <col min="1549" max="1549" width="9.875" style="4" customWidth="1"/>
    <col min="1550" max="1550" width="13.35" style="4" customWidth="1"/>
    <col min="1551" max="1551" width="10.875" style="4" customWidth="1"/>
    <col min="1552" max="1552" width="12" style="4" customWidth="1"/>
    <col min="1553" max="1553" width="9.64166666666667" style="4" customWidth="1"/>
    <col min="1554" max="1554" width="11.6416666666667" style="4" customWidth="1"/>
    <col min="1555" max="1791" width="9.46666666666667" style="4"/>
    <col min="1792" max="1792" width="4.11666666666667" style="4" customWidth="1"/>
    <col min="1793" max="1793" width="17.2333333333333" style="4" customWidth="1"/>
    <col min="1794" max="1794" width="15.1166666666667" style="4" customWidth="1"/>
    <col min="1795" max="1795" width="11.1166666666667" style="4" customWidth="1"/>
    <col min="1796" max="1797" width="9.46666666666667" style="4" hidden="1" customWidth="1"/>
    <col min="1798" max="1798" width="5.64166666666667" style="4" customWidth="1"/>
    <col min="1799" max="1799" width="5.875" style="4" customWidth="1"/>
    <col min="1800" max="1800" width="11.35" style="4" customWidth="1"/>
    <col min="1801" max="1803" width="9.46666666666667" style="4" hidden="1" customWidth="1"/>
    <col min="1804" max="1804" width="12.6416666666667" style="4" customWidth="1"/>
    <col min="1805" max="1805" width="9.875" style="4" customWidth="1"/>
    <col min="1806" max="1806" width="13.35" style="4" customWidth="1"/>
    <col min="1807" max="1807" width="10.875" style="4" customWidth="1"/>
    <col min="1808" max="1808" width="12" style="4" customWidth="1"/>
    <col min="1809" max="1809" width="9.64166666666667" style="4" customWidth="1"/>
    <col min="1810" max="1810" width="11.6416666666667" style="4" customWidth="1"/>
    <col min="1811" max="2047" width="9.46666666666667" style="4"/>
    <col min="2048" max="2048" width="4.11666666666667" style="4" customWidth="1"/>
    <col min="2049" max="2049" width="17.2333333333333" style="4" customWidth="1"/>
    <col min="2050" max="2050" width="15.1166666666667" style="4" customWidth="1"/>
    <col min="2051" max="2051" width="11.1166666666667" style="4" customWidth="1"/>
    <col min="2052" max="2053" width="9.46666666666667" style="4" hidden="1" customWidth="1"/>
    <col min="2054" max="2054" width="5.64166666666667" style="4" customWidth="1"/>
    <col min="2055" max="2055" width="5.875" style="4" customWidth="1"/>
    <col min="2056" max="2056" width="11.35" style="4" customWidth="1"/>
    <col min="2057" max="2059" width="9.46666666666667" style="4" hidden="1" customWidth="1"/>
    <col min="2060" max="2060" width="12.6416666666667" style="4" customWidth="1"/>
    <col min="2061" max="2061" width="9.875" style="4" customWidth="1"/>
    <col min="2062" max="2062" width="13.35" style="4" customWidth="1"/>
    <col min="2063" max="2063" width="10.875" style="4" customWidth="1"/>
    <col min="2064" max="2064" width="12" style="4" customWidth="1"/>
    <col min="2065" max="2065" width="9.64166666666667" style="4" customWidth="1"/>
    <col min="2066" max="2066" width="11.6416666666667" style="4" customWidth="1"/>
    <col min="2067" max="2303" width="9.46666666666667" style="4"/>
    <col min="2304" max="2304" width="4.11666666666667" style="4" customWidth="1"/>
    <col min="2305" max="2305" width="17.2333333333333" style="4" customWidth="1"/>
    <col min="2306" max="2306" width="15.1166666666667" style="4" customWidth="1"/>
    <col min="2307" max="2307" width="11.1166666666667" style="4" customWidth="1"/>
    <col min="2308" max="2309" width="9.46666666666667" style="4" hidden="1" customWidth="1"/>
    <col min="2310" max="2310" width="5.64166666666667" style="4" customWidth="1"/>
    <col min="2311" max="2311" width="5.875" style="4" customWidth="1"/>
    <col min="2312" max="2312" width="11.35" style="4" customWidth="1"/>
    <col min="2313" max="2315" width="9.46666666666667" style="4" hidden="1" customWidth="1"/>
    <col min="2316" max="2316" width="12.6416666666667" style="4" customWidth="1"/>
    <col min="2317" max="2317" width="9.875" style="4" customWidth="1"/>
    <col min="2318" max="2318" width="13.35" style="4" customWidth="1"/>
    <col min="2319" max="2319" width="10.875" style="4" customWidth="1"/>
    <col min="2320" max="2320" width="12" style="4" customWidth="1"/>
    <col min="2321" max="2321" width="9.64166666666667" style="4" customWidth="1"/>
    <col min="2322" max="2322" width="11.6416666666667" style="4" customWidth="1"/>
    <col min="2323" max="2559" width="9.46666666666667" style="4"/>
    <col min="2560" max="2560" width="4.11666666666667" style="4" customWidth="1"/>
    <col min="2561" max="2561" width="17.2333333333333" style="4" customWidth="1"/>
    <col min="2562" max="2562" width="15.1166666666667" style="4" customWidth="1"/>
    <col min="2563" max="2563" width="11.1166666666667" style="4" customWidth="1"/>
    <col min="2564" max="2565" width="9.46666666666667" style="4" hidden="1" customWidth="1"/>
    <col min="2566" max="2566" width="5.64166666666667" style="4" customWidth="1"/>
    <col min="2567" max="2567" width="5.875" style="4" customWidth="1"/>
    <col min="2568" max="2568" width="11.35" style="4" customWidth="1"/>
    <col min="2569" max="2571" width="9.46666666666667" style="4" hidden="1" customWidth="1"/>
    <col min="2572" max="2572" width="12.6416666666667" style="4" customWidth="1"/>
    <col min="2573" max="2573" width="9.875" style="4" customWidth="1"/>
    <col min="2574" max="2574" width="13.35" style="4" customWidth="1"/>
    <col min="2575" max="2575" width="10.875" style="4" customWidth="1"/>
    <col min="2576" max="2576" width="12" style="4" customWidth="1"/>
    <col min="2577" max="2577" width="9.64166666666667" style="4" customWidth="1"/>
    <col min="2578" max="2578" width="11.6416666666667" style="4" customWidth="1"/>
    <col min="2579" max="2815" width="9.46666666666667" style="4"/>
    <col min="2816" max="2816" width="4.11666666666667" style="4" customWidth="1"/>
    <col min="2817" max="2817" width="17.2333333333333" style="4" customWidth="1"/>
    <col min="2818" max="2818" width="15.1166666666667" style="4" customWidth="1"/>
    <col min="2819" max="2819" width="11.1166666666667" style="4" customWidth="1"/>
    <col min="2820" max="2821" width="9.46666666666667" style="4" hidden="1" customWidth="1"/>
    <col min="2822" max="2822" width="5.64166666666667" style="4" customWidth="1"/>
    <col min="2823" max="2823" width="5.875" style="4" customWidth="1"/>
    <col min="2824" max="2824" width="11.35" style="4" customWidth="1"/>
    <col min="2825" max="2827" width="9.46666666666667" style="4" hidden="1" customWidth="1"/>
    <col min="2828" max="2828" width="12.6416666666667" style="4" customWidth="1"/>
    <col min="2829" max="2829" width="9.875" style="4" customWidth="1"/>
    <col min="2830" max="2830" width="13.35" style="4" customWidth="1"/>
    <col min="2831" max="2831" width="10.875" style="4" customWidth="1"/>
    <col min="2832" max="2832" width="12" style="4" customWidth="1"/>
    <col min="2833" max="2833" width="9.64166666666667" style="4" customWidth="1"/>
    <col min="2834" max="2834" width="11.6416666666667" style="4" customWidth="1"/>
    <col min="2835" max="3071" width="9.46666666666667" style="4"/>
    <col min="3072" max="3072" width="4.11666666666667" style="4" customWidth="1"/>
    <col min="3073" max="3073" width="17.2333333333333" style="4" customWidth="1"/>
    <col min="3074" max="3074" width="15.1166666666667" style="4" customWidth="1"/>
    <col min="3075" max="3075" width="11.1166666666667" style="4" customWidth="1"/>
    <col min="3076" max="3077" width="9.46666666666667" style="4" hidden="1" customWidth="1"/>
    <col min="3078" max="3078" width="5.64166666666667" style="4" customWidth="1"/>
    <col min="3079" max="3079" width="5.875" style="4" customWidth="1"/>
    <col min="3080" max="3080" width="11.35" style="4" customWidth="1"/>
    <col min="3081" max="3083" width="9.46666666666667" style="4" hidden="1" customWidth="1"/>
    <col min="3084" max="3084" width="12.6416666666667" style="4" customWidth="1"/>
    <col min="3085" max="3085" width="9.875" style="4" customWidth="1"/>
    <col min="3086" max="3086" width="13.35" style="4" customWidth="1"/>
    <col min="3087" max="3087" width="10.875" style="4" customWidth="1"/>
    <col min="3088" max="3088" width="12" style="4" customWidth="1"/>
    <col min="3089" max="3089" width="9.64166666666667" style="4" customWidth="1"/>
    <col min="3090" max="3090" width="11.6416666666667" style="4" customWidth="1"/>
    <col min="3091" max="3327" width="9.46666666666667" style="4"/>
    <col min="3328" max="3328" width="4.11666666666667" style="4" customWidth="1"/>
    <col min="3329" max="3329" width="17.2333333333333" style="4" customWidth="1"/>
    <col min="3330" max="3330" width="15.1166666666667" style="4" customWidth="1"/>
    <col min="3331" max="3331" width="11.1166666666667" style="4" customWidth="1"/>
    <col min="3332" max="3333" width="9.46666666666667" style="4" hidden="1" customWidth="1"/>
    <col min="3334" max="3334" width="5.64166666666667" style="4" customWidth="1"/>
    <col min="3335" max="3335" width="5.875" style="4" customWidth="1"/>
    <col min="3336" max="3336" width="11.35" style="4" customWidth="1"/>
    <col min="3337" max="3339" width="9.46666666666667" style="4" hidden="1" customWidth="1"/>
    <col min="3340" max="3340" width="12.6416666666667" style="4" customWidth="1"/>
    <col min="3341" max="3341" width="9.875" style="4" customWidth="1"/>
    <col min="3342" max="3342" width="13.35" style="4" customWidth="1"/>
    <col min="3343" max="3343" width="10.875" style="4" customWidth="1"/>
    <col min="3344" max="3344" width="12" style="4" customWidth="1"/>
    <col min="3345" max="3345" width="9.64166666666667" style="4" customWidth="1"/>
    <col min="3346" max="3346" width="11.6416666666667" style="4" customWidth="1"/>
    <col min="3347" max="3583" width="9.46666666666667" style="4"/>
    <col min="3584" max="3584" width="4.11666666666667" style="4" customWidth="1"/>
    <col min="3585" max="3585" width="17.2333333333333" style="4" customWidth="1"/>
    <col min="3586" max="3586" width="15.1166666666667" style="4" customWidth="1"/>
    <col min="3587" max="3587" width="11.1166666666667" style="4" customWidth="1"/>
    <col min="3588" max="3589" width="9.46666666666667" style="4" hidden="1" customWidth="1"/>
    <col min="3590" max="3590" width="5.64166666666667" style="4" customWidth="1"/>
    <col min="3591" max="3591" width="5.875" style="4" customWidth="1"/>
    <col min="3592" max="3592" width="11.35" style="4" customWidth="1"/>
    <col min="3593" max="3595" width="9.46666666666667" style="4" hidden="1" customWidth="1"/>
    <col min="3596" max="3596" width="12.6416666666667" style="4" customWidth="1"/>
    <col min="3597" max="3597" width="9.875" style="4" customWidth="1"/>
    <col min="3598" max="3598" width="13.35" style="4" customWidth="1"/>
    <col min="3599" max="3599" width="10.875" style="4" customWidth="1"/>
    <col min="3600" max="3600" width="12" style="4" customWidth="1"/>
    <col min="3601" max="3601" width="9.64166666666667" style="4" customWidth="1"/>
    <col min="3602" max="3602" width="11.6416666666667" style="4" customWidth="1"/>
    <col min="3603" max="3839" width="9.46666666666667" style="4"/>
    <col min="3840" max="3840" width="4.11666666666667" style="4" customWidth="1"/>
    <col min="3841" max="3841" width="17.2333333333333" style="4" customWidth="1"/>
    <col min="3842" max="3842" width="15.1166666666667" style="4" customWidth="1"/>
    <col min="3843" max="3843" width="11.1166666666667" style="4" customWidth="1"/>
    <col min="3844" max="3845" width="9.46666666666667" style="4" hidden="1" customWidth="1"/>
    <col min="3846" max="3846" width="5.64166666666667" style="4" customWidth="1"/>
    <col min="3847" max="3847" width="5.875" style="4" customWidth="1"/>
    <col min="3848" max="3848" width="11.35" style="4" customWidth="1"/>
    <col min="3849" max="3851" width="9.46666666666667" style="4" hidden="1" customWidth="1"/>
    <col min="3852" max="3852" width="12.6416666666667" style="4" customWidth="1"/>
    <col min="3853" max="3853" width="9.875" style="4" customWidth="1"/>
    <col min="3854" max="3854" width="13.35" style="4" customWidth="1"/>
    <col min="3855" max="3855" width="10.875" style="4" customWidth="1"/>
    <col min="3856" max="3856" width="12" style="4" customWidth="1"/>
    <col min="3857" max="3857" width="9.64166666666667" style="4" customWidth="1"/>
    <col min="3858" max="3858" width="11.6416666666667" style="4" customWidth="1"/>
    <col min="3859" max="4095" width="9.46666666666667" style="4"/>
    <col min="4096" max="4096" width="4.11666666666667" style="4" customWidth="1"/>
    <col min="4097" max="4097" width="17.2333333333333" style="4" customWidth="1"/>
    <col min="4098" max="4098" width="15.1166666666667" style="4" customWidth="1"/>
    <col min="4099" max="4099" width="11.1166666666667" style="4" customWidth="1"/>
    <col min="4100" max="4101" width="9.46666666666667" style="4" hidden="1" customWidth="1"/>
    <col min="4102" max="4102" width="5.64166666666667" style="4" customWidth="1"/>
    <col min="4103" max="4103" width="5.875" style="4" customWidth="1"/>
    <col min="4104" max="4104" width="11.35" style="4" customWidth="1"/>
    <col min="4105" max="4107" width="9.46666666666667" style="4" hidden="1" customWidth="1"/>
    <col min="4108" max="4108" width="12.6416666666667" style="4" customWidth="1"/>
    <col min="4109" max="4109" width="9.875" style="4" customWidth="1"/>
    <col min="4110" max="4110" width="13.35" style="4" customWidth="1"/>
    <col min="4111" max="4111" width="10.875" style="4" customWidth="1"/>
    <col min="4112" max="4112" width="12" style="4" customWidth="1"/>
    <col min="4113" max="4113" width="9.64166666666667" style="4" customWidth="1"/>
    <col min="4114" max="4114" width="11.6416666666667" style="4" customWidth="1"/>
    <col min="4115" max="4351" width="9.46666666666667" style="4"/>
    <col min="4352" max="4352" width="4.11666666666667" style="4" customWidth="1"/>
    <col min="4353" max="4353" width="17.2333333333333" style="4" customWidth="1"/>
    <col min="4354" max="4354" width="15.1166666666667" style="4" customWidth="1"/>
    <col min="4355" max="4355" width="11.1166666666667" style="4" customWidth="1"/>
    <col min="4356" max="4357" width="9.46666666666667" style="4" hidden="1" customWidth="1"/>
    <col min="4358" max="4358" width="5.64166666666667" style="4" customWidth="1"/>
    <col min="4359" max="4359" width="5.875" style="4" customWidth="1"/>
    <col min="4360" max="4360" width="11.35" style="4" customWidth="1"/>
    <col min="4361" max="4363" width="9.46666666666667" style="4" hidden="1" customWidth="1"/>
    <col min="4364" max="4364" width="12.6416666666667" style="4" customWidth="1"/>
    <col min="4365" max="4365" width="9.875" style="4" customWidth="1"/>
    <col min="4366" max="4366" width="13.35" style="4" customWidth="1"/>
    <col min="4367" max="4367" width="10.875" style="4" customWidth="1"/>
    <col min="4368" max="4368" width="12" style="4" customWidth="1"/>
    <col min="4369" max="4369" width="9.64166666666667" style="4" customWidth="1"/>
    <col min="4370" max="4370" width="11.6416666666667" style="4" customWidth="1"/>
    <col min="4371" max="4607" width="9.46666666666667" style="4"/>
    <col min="4608" max="4608" width="4.11666666666667" style="4" customWidth="1"/>
    <col min="4609" max="4609" width="17.2333333333333" style="4" customWidth="1"/>
    <col min="4610" max="4610" width="15.1166666666667" style="4" customWidth="1"/>
    <col min="4611" max="4611" width="11.1166666666667" style="4" customWidth="1"/>
    <col min="4612" max="4613" width="9.46666666666667" style="4" hidden="1" customWidth="1"/>
    <col min="4614" max="4614" width="5.64166666666667" style="4" customWidth="1"/>
    <col min="4615" max="4615" width="5.875" style="4" customWidth="1"/>
    <col min="4616" max="4616" width="11.35" style="4" customWidth="1"/>
    <col min="4617" max="4619" width="9.46666666666667" style="4" hidden="1" customWidth="1"/>
    <col min="4620" max="4620" width="12.6416666666667" style="4" customWidth="1"/>
    <col min="4621" max="4621" width="9.875" style="4" customWidth="1"/>
    <col min="4622" max="4622" width="13.35" style="4" customWidth="1"/>
    <col min="4623" max="4623" width="10.875" style="4" customWidth="1"/>
    <col min="4624" max="4624" width="12" style="4" customWidth="1"/>
    <col min="4625" max="4625" width="9.64166666666667" style="4" customWidth="1"/>
    <col min="4626" max="4626" width="11.6416666666667" style="4" customWidth="1"/>
    <col min="4627" max="4863" width="9.46666666666667" style="4"/>
    <col min="4864" max="4864" width="4.11666666666667" style="4" customWidth="1"/>
    <col min="4865" max="4865" width="17.2333333333333" style="4" customWidth="1"/>
    <col min="4866" max="4866" width="15.1166666666667" style="4" customWidth="1"/>
    <col min="4867" max="4867" width="11.1166666666667" style="4" customWidth="1"/>
    <col min="4868" max="4869" width="9.46666666666667" style="4" hidden="1" customWidth="1"/>
    <col min="4870" max="4870" width="5.64166666666667" style="4" customWidth="1"/>
    <col min="4871" max="4871" width="5.875" style="4" customWidth="1"/>
    <col min="4872" max="4872" width="11.35" style="4" customWidth="1"/>
    <col min="4873" max="4875" width="9.46666666666667" style="4" hidden="1" customWidth="1"/>
    <col min="4876" max="4876" width="12.6416666666667" style="4" customWidth="1"/>
    <col min="4877" max="4877" width="9.875" style="4" customWidth="1"/>
    <col min="4878" max="4878" width="13.35" style="4" customWidth="1"/>
    <col min="4879" max="4879" width="10.875" style="4" customWidth="1"/>
    <col min="4880" max="4880" width="12" style="4" customWidth="1"/>
    <col min="4881" max="4881" width="9.64166666666667" style="4" customWidth="1"/>
    <col min="4882" max="4882" width="11.6416666666667" style="4" customWidth="1"/>
    <col min="4883" max="5119" width="9.46666666666667" style="4"/>
    <col min="5120" max="5120" width="4.11666666666667" style="4" customWidth="1"/>
    <col min="5121" max="5121" width="17.2333333333333" style="4" customWidth="1"/>
    <col min="5122" max="5122" width="15.1166666666667" style="4" customWidth="1"/>
    <col min="5123" max="5123" width="11.1166666666667" style="4" customWidth="1"/>
    <col min="5124" max="5125" width="9.46666666666667" style="4" hidden="1" customWidth="1"/>
    <col min="5126" max="5126" width="5.64166666666667" style="4" customWidth="1"/>
    <col min="5127" max="5127" width="5.875" style="4" customWidth="1"/>
    <col min="5128" max="5128" width="11.35" style="4" customWidth="1"/>
    <col min="5129" max="5131" width="9.46666666666667" style="4" hidden="1" customWidth="1"/>
    <col min="5132" max="5132" width="12.6416666666667" style="4" customWidth="1"/>
    <col min="5133" max="5133" width="9.875" style="4" customWidth="1"/>
    <col min="5134" max="5134" width="13.35" style="4" customWidth="1"/>
    <col min="5135" max="5135" width="10.875" style="4" customWidth="1"/>
    <col min="5136" max="5136" width="12" style="4" customWidth="1"/>
    <col min="5137" max="5137" width="9.64166666666667" style="4" customWidth="1"/>
    <col min="5138" max="5138" width="11.6416666666667" style="4" customWidth="1"/>
    <col min="5139" max="5375" width="9.46666666666667" style="4"/>
    <col min="5376" max="5376" width="4.11666666666667" style="4" customWidth="1"/>
    <col min="5377" max="5377" width="17.2333333333333" style="4" customWidth="1"/>
    <col min="5378" max="5378" width="15.1166666666667" style="4" customWidth="1"/>
    <col min="5379" max="5379" width="11.1166666666667" style="4" customWidth="1"/>
    <col min="5380" max="5381" width="9.46666666666667" style="4" hidden="1" customWidth="1"/>
    <col min="5382" max="5382" width="5.64166666666667" style="4" customWidth="1"/>
    <col min="5383" max="5383" width="5.875" style="4" customWidth="1"/>
    <col min="5384" max="5384" width="11.35" style="4" customWidth="1"/>
    <col min="5385" max="5387" width="9.46666666666667" style="4" hidden="1" customWidth="1"/>
    <col min="5388" max="5388" width="12.6416666666667" style="4" customWidth="1"/>
    <col min="5389" max="5389" width="9.875" style="4" customWidth="1"/>
    <col min="5390" max="5390" width="13.35" style="4" customWidth="1"/>
    <col min="5391" max="5391" width="10.875" style="4" customWidth="1"/>
    <col min="5392" max="5392" width="12" style="4" customWidth="1"/>
    <col min="5393" max="5393" width="9.64166666666667" style="4" customWidth="1"/>
    <col min="5394" max="5394" width="11.6416666666667" style="4" customWidth="1"/>
    <col min="5395" max="5631" width="9.46666666666667" style="4"/>
    <col min="5632" max="5632" width="4.11666666666667" style="4" customWidth="1"/>
    <col min="5633" max="5633" width="17.2333333333333" style="4" customWidth="1"/>
    <col min="5634" max="5634" width="15.1166666666667" style="4" customWidth="1"/>
    <col min="5635" max="5635" width="11.1166666666667" style="4" customWidth="1"/>
    <col min="5636" max="5637" width="9.46666666666667" style="4" hidden="1" customWidth="1"/>
    <col min="5638" max="5638" width="5.64166666666667" style="4" customWidth="1"/>
    <col min="5639" max="5639" width="5.875" style="4" customWidth="1"/>
    <col min="5640" max="5640" width="11.35" style="4" customWidth="1"/>
    <col min="5641" max="5643" width="9.46666666666667" style="4" hidden="1" customWidth="1"/>
    <col min="5644" max="5644" width="12.6416666666667" style="4" customWidth="1"/>
    <col min="5645" max="5645" width="9.875" style="4" customWidth="1"/>
    <col min="5646" max="5646" width="13.35" style="4" customWidth="1"/>
    <col min="5647" max="5647" width="10.875" style="4" customWidth="1"/>
    <col min="5648" max="5648" width="12" style="4" customWidth="1"/>
    <col min="5649" max="5649" width="9.64166666666667" style="4" customWidth="1"/>
    <col min="5650" max="5650" width="11.6416666666667" style="4" customWidth="1"/>
    <col min="5651" max="5887" width="9.46666666666667" style="4"/>
    <col min="5888" max="5888" width="4.11666666666667" style="4" customWidth="1"/>
    <col min="5889" max="5889" width="17.2333333333333" style="4" customWidth="1"/>
    <col min="5890" max="5890" width="15.1166666666667" style="4" customWidth="1"/>
    <col min="5891" max="5891" width="11.1166666666667" style="4" customWidth="1"/>
    <col min="5892" max="5893" width="9.46666666666667" style="4" hidden="1" customWidth="1"/>
    <col min="5894" max="5894" width="5.64166666666667" style="4" customWidth="1"/>
    <col min="5895" max="5895" width="5.875" style="4" customWidth="1"/>
    <col min="5896" max="5896" width="11.35" style="4" customWidth="1"/>
    <col min="5897" max="5899" width="9.46666666666667" style="4" hidden="1" customWidth="1"/>
    <col min="5900" max="5900" width="12.6416666666667" style="4" customWidth="1"/>
    <col min="5901" max="5901" width="9.875" style="4" customWidth="1"/>
    <col min="5902" max="5902" width="13.35" style="4" customWidth="1"/>
    <col min="5903" max="5903" width="10.875" style="4" customWidth="1"/>
    <col min="5904" max="5904" width="12" style="4" customWidth="1"/>
    <col min="5905" max="5905" width="9.64166666666667" style="4" customWidth="1"/>
    <col min="5906" max="5906" width="11.6416666666667" style="4" customWidth="1"/>
    <col min="5907" max="6143" width="9.46666666666667" style="4"/>
    <col min="6144" max="6144" width="4.11666666666667" style="4" customWidth="1"/>
    <col min="6145" max="6145" width="17.2333333333333" style="4" customWidth="1"/>
    <col min="6146" max="6146" width="15.1166666666667" style="4" customWidth="1"/>
    <col min="6147" max="6147" width="11.1166666666667" style="4" customWidth="1"/>
    <col min="6148" max="6149" width="9.46666666666667" style="4" hidden="1" customWidth="1"/>
    <col min="6150" max="6150" width="5.64166666666667" style="4" customWidth="1"/>
    <col min="6151" max="6151" width="5.875" style="4" customWidth="1"/>
    <col min="6152" max="6152" width="11.35" style="4" customWidth="1"/>
    <col min="6153" max="6155" width="9.46666666666667" style="4" hidden="1" customWidth="1"/>
    <col min="6156" max="6156" width="12.6416666666667" style="4" customWidth="1"/>
    <col min="6157" max="6157" width="9.875" style="4" customWidth="1"/>
    <col min="6158" max="6158" width="13.35" style="4" customWidth="1"/>
    <col min="6159" max="6159" width="10.875" style="4" customWidth="1"/>
    <col min="6160" max="6160" width="12" style="4" customWidth="1"/>
    <col min="6161" max="6161" width="9.64166666666667" style="4" customWidth="1"/>
    <col min="6162" max="6162" width="11.6416666666667" style="4" customWidth="1"/>
    <col min="6163" max="6399" width="9.46666666666667" style="4"/>
    <col min="6400" max="6400" width="4.11666666666667" style="4" customWidth="1"/>
    <col min="6401" max="6401" width="17.2333333333333" style="4" customWidth="1"/>
    <col min="6402" max="6402" width="15.1166666666667" style="4" customWidth="1"/>
    <col min="6403" max="6403" width="11.1166666666667" style="4" customWidth="1"/>
    <col min="6404" max="6405" width="9.46666666666667" style="4" hidden="1" customWidth="1"/>
    <col min="6406" max="6406" width="5.64166666666667" style="4" customWidth="1"/>
    <col min="6407" max="6407" width="5.875" style="4" customWidth="1"/>
    <col min="6408" max="6408" width="11.35" style="4" customWidth="1"/>
    <col min="6409" max="6411" width="9.46666666666667" style="4" hidden="1" customWidth="1"/>
    <col min="6412" max="6412" width="12.6416666666667" style="4" customWidth="1"/>
    <col min="6413" max="6413" width="9.875" style="4" customWidth="1"/>
    <col min="6414" max="6414" width="13.35" style="4" customWidth="1"/>
    <col min="6415" max="6415" width="10.875" style="4" customWidth="1"/>
    <col min="6416" max="6416" width="12" style="4" customWidth="1"/>
    <col min="6417" max="6417" width="9.64166666666667" style="4" customWidth="1"/>
    <col min="6418" max="6418" width="11.6416666666667" style="4" customWidth="1"/>
    <col min="6419" max="6655" width="9.46666666666667" style="4"/>
    <col min="6656" max="6656" width="4.11666666666667" style="4" customWidth="1"/>
    <col min="6657" max="6657" width="17.2333333333333" style="4" customWidth="1"/>
    <col min="6658" max="6658" width="15.1166666666667" style="4" customWidth="1"/>
    <col min="6659" max="6659" width="11.1166666666667" style="4" customWidth="1"/>
    <col min="6660" max="6661" width="9.46666666666667" style="4" hidden="1" customWidth="1"/>
    <col min="6662" max="6662" width="5.64166666666667" style="4" customWidth="1"/>
    <col min="6663" max="6663" width="5.875" style="4" customWidth="1"/>
    <col min="6664" max="6664" width="11.35" style="4" customWidth="1"/>
    <col min="6665" max="6667" width="9.46666666666667" style="4" hidden="1" customWidth="1"/>
    <col min="6668" max="6668" width="12.6416666666667" style="4" customWidth="1"/>
    <col min="6669" max="6669" width="9.875" style="4" customWidth="1"/>
    <col min="6670" max="6670" width="13.35" style="4" customWidth="1"/>
    <col min="6671" max="6671" width="10.875" style="4" customWidth="1"/>
    <col min="6672" max="6672" width="12" style="4" customWidth="1"/>
    <col min="6673" max="6673" width="9.64166666666667" style="4" customWidth="1"/>
    <col min="6674" max="6674" width="11.6416666666667" style="4" customWidth="1"/>
    <col min="6675" max="6911" width="9.46666666666667" style="4"/>
    <col min="6912" max="6912" width="4.11666666666667" style="4" customWidth="1"/>
    <col min="6913" max="6913" width="17.2333333333333" style="4" customWidth="1"/>
    <col min="6914" max="6914" width="15.1166666666667" style="4" customWidth="1"/>
    <col min="6915" max="6915" width="11.1166666666667" style="4" customWidth="1"/>
    <col min="6916" max="6917" width="9.46666666666667" style="4" hidden="1" customWidth="1"/>
    <col min="6918" max="6918" width="5.64166666666667" style="4" customWidth="1"/>
    <col min="6919" max="6919" width="5.875" style="4" customWidth="1"/>
    <col min="6920" max="6920" width="11.35" style="4" customWidth="1"/>
    <col min="6921" max="6923" width="9.46666666666667" style="4" hidden="1" customWidth="1"/>
    <col min="6924" max="6924" width="12.6416666666667" style="4" customWidth="1"/>
    <col min="6925" max="6925" width="9.875" style="4" customWidth="1"/>
    <col min="6926" max="6926" width="13.35" style="4" customWidth="1"/>
    <col min="6927" max="6927" width="10.875" style="4" customWidth="1"/>
    <col min="6928" max="6928" width="12" style="4" customWidth="1"/>
    <col min="6929" max="6929" width="9.64166666666667" style="4" customWidth="1"/>
    <col min="6930" max="6930" width="11.6416666666667" style="4" customWidth="1"/>
    <col min="6931" max="7167" width="9.46666666666667" style="4"/>
    <col min="7168" max="7168" width="4.11666666666667" style="4" customWidth="1"/>
    <col min="7169" max="7169" width="17.2333333333333" style="4" customWidth="1"/>
    <col min="7170" max="7170" width="15.1166666666667" style="4" customWidth="1"/>
    <col min="7171" max="7171" width="11.1166666666667" style="4" customWidth="1"/>
    <col min="7172" max="7173" width="9.46666666666667" style="4" hidden="1" customWidth="1"/>
    <col min="7174" max="7174" width="5.64166666666667" style="4" customWidth="1"/>
    <col min="7175" max="7175" width="5.875" style="4" customWidth="1"/>
    <col min="7176" max="7176" width="11.35" style="4" customWidth="1"/>
    <col min="7177" max="7179" width="9.46666666666667" style="4" hidden="1" customWidth="1"/>
    <col min="7180" max="7180" width="12.6416666666667" style="4" customWidth="1"/>
    <col min="7181" max="7181" width="9.875" style="4" customWidth="1"/>
    <col min="7182" max="7182" width="13.35" style="4" customWidth="1"/>
    <col min="7183" max="7183" width="10.875" style="4" customWidth="1"/>
    <col min="7184" max="7184" width="12" style="4" customWidth="1"/>
    <col min="7185" max="7185" width="9.64166666666667" style="4" customWidth="1"/>
    <col min="7186" max="7186" width="11.6416666666667" style="4" customWidth="1"/>
    <col min="7187" max="7423" width="9.46666666666667" style="4"/>
    <col min="7424" max="7424" width="4.11666666666667" style="4" customWidth="1"/>
    <col min="7425" max="7425" width="17.2333333333333" style="4" customWidth="1"/>
    <col min="7426" max="7426" width="15.1166666666667" style="4" customWidth="1"/>
    <col min="7427" max="7427" width="11.1166666666667" style="4" customWidth="1"/>
    <col min="7428" max="7429" width="9.46666666666667" style="4" hidden="1" customWidth="1"/>
    <col min="7430" max="7430" width="5.64166666666667" style="4" customWidth="1"/>
    <col min="7431" max="7431" width="5.875" style="4" customWidth="1"/>
    <col min="7432" max="7432" width="11.35" style="4" customWidth="1"/>
    <col min="7433" max="7435" width="9.46666666666667" style="4" hidden="1" customWidth="1"/>
    <col min="7436" max="7436" width="12.6416666666667" style="4" customWidth="1"/>
    <col min="7437" max="7437" width="9.875" style="4" customWidth="1"/>
    <col min="7438" max="7438" width="13.35" style="4" customWidth="1"/>
    <col min="7439" max="7439" width="10.875" style="4" customWidth="1"/>
    <col min="7440" max="7440" width="12" style="4" customWidth="1"/>
    <col min="7441" max="7441" width="9.64166666666667" style="4" customWidth="1"/>
    <col min="7442" max="7442" width="11.6416666666667" style="4" customWidth="1"/>
    <col min="7443" max="7679" width="9.46666666666667" style="4"/>
    <col min="7680" max="7680" width="4.11666666666667" style="4" customWidth="1"/>
    <col min="7681" max="7681" width="17.2333333333333" style="4" customWidth="1"/>
    <col min="7682" max="7682" width="15.1166666666667" style="4" customWidth="1"/>
    <col min="7683" max="7683" width="11.1166666666667" style="4" customWidth="1"/>
    <col min="7684" max="7685" width="9.46666666666667" style="4" hidden="1" customWidth="1"/>
    <col min="7686" max="7686" width="5.64166666666667" style="4" customWidth="1"/>
    <col min="7687" max="7687" width="5.875" style="4" customWidth="1"/>
    <col min="7688" max="7688" width="11.35" style="4" customWidth="1"/>
    <col min="7689" max="7691" width="9.46666666666667" style="4" hidden="1" customWidth="1"/>
    <col min="7692" max="7692" width="12.6416666666667" style="4" customWidth="1"/>
    <col min="7693" max="7693" width="9.875" style="4" customWidth="1"/>
    <col min="7694" max="7694" width="13.35" style="4" customWidth="1"/>
    <col min="7695" max="7695" width="10.875" style="4" customWidth="1"/>
    <col min="7696" max="7696" width="12" style="4" customWidth="1"/>
    <col min="7697" max="7697" width="9.64166666666667" style="4" customWidth="1"/>
    <col min="7698" max="7698" width="11.6416666666667" style="4" customWidth="1"/>
    <col min="7699" max="7935" width="9.46666666666667" style="4"/>
    <col min="7936" max="7936" width="4.11666666666667" style="4" customWidth="1"/>
    <col min="7937" max="7937" width="17.2333333333333" style="4" customWidth="1"/>
    <col min="7938" max="7938" width="15.1166666666667" style="4" customWidth="1"/>
    <col min="7939" max="7939" width="11.1166666666667" style="4" customWidth="1"/>
    <col min="7940" max="7941" width="9.46666666666667" style="4" hidden="1" customWidth="1"/>
    <col min="7942" max="7942" width="5.64166666666667" style="4" customWidth="1"/>
    <col min="7943" max="7943" width="5.875" style="4" customWidth="1"/>
    <col min="7944" max="7944" width="11.35" style="4" customWidth="1"/>
    <col min="7945" max="7947" width="9.46666666666667" style="4" hidden="1" customWidth="1"/>
    <col min="7948" max="7948" width="12.6416666666667" style="4" customWidth="1"/>
    <col min="7949" max="7949" width="9.875" style="4" customWidth="1"/>
    <col min="7950" max="7950" width="13.35" style="4" customWidth="1"/>
    <col min="7951" max="7951" width="10.875" style="4" customWidth="1"/>
    <col min="7952" max="7952" width="12" style="4" customWidth="1"/>
    <col min="7953" max="7953" width="9.64166666666667" style="4" customWidth="1"/>
    <col min="7954" max="7954" width="11.6416666666667" style="4" customWidth="1"/>
    <col min="7955" max="8191" width="9.46666666666667" style="4"/>
    <col min="8192" max="8192" width="4.11666666666667" style="4" customWidth="1"/>
    <col min="8193" max="8193" width="17.2333333333333" style="4" customWidth="1"/>
    <col min="8194" max="8194" width="15.1166666666667" style="4" customWidth="1"/>
    <col min="8195" max="8195" width="11.1166666666667" style="4" customWidth="1"/>
    <col min="8196" max="8197" width="9.46666666666667" style="4" hidden="1" customWidth="1"/>
    <col min="8198" max="8198" width="5.64166666666667" style="4" customWidth="1"/>
    <col min="8199" max="8199" width="5.875" style="4" customWidth="1"/>
    <col min="8200" max="8200" width="11.35" style="4" customWidth="1"/>
    <col min="8201" max="8203" width="9.46666666666667" style="4" hidden="1" customWidth="1"/>
    <col min="8204" max="8204" width="12.6416666666667" style="4" customWidth="1"/>
    <col min="8205" max="8205" width="9.875" style="4" customWidth="1"/>
    <col min="8206" max="8206" width="13.35" style="4" customWidth="1"/>
    <col min="8207" max="8207" width="10.875" style="4" customWidth="1"/>
    <col min="8208" max="8208" width="12" style="4" customWidth="1"/>
    <col min="8209" max="8209" width="9.64166666666667" style="4" customWidth="1"/>
    <col min="8210" max="8210" width="11.6416666666667" style="4" customWidth="1"/>
    <col min="8211" max="8447" width="9.46666666666667" style="4"/>
    <col min="8448" max="8448" width="4.11666666666667" style="4" customWidth="1"/>
    <col min="8449" max="8449" width="17.2333333333333" style="4" customWidth="1"/>
    <col min="8450" max="8450" width="15.1166666666667" style="4" customWidth="1"/>
    <col min="8451" max="8451" width="11.1166666666667" style="4" customWidth="1"/>
    <col min="8452" max="8453" width="9.46666666666667" style="4" hidden="1" customWidth="1"/>
    <col min="8454" max="8454" width="5.64166666666667" style="4" customWidth="1"/>
    <col min="8455" max="8455" width="5.875" style="4" customWidth="1"/>
    <col min="8456" max="8456" width="11.35" style="4" customWidth="1"/>
    <col min="8457" max="8459" width="9.46666666666667" style="4" hidden="1" customWidth="1"/>
    <col min="8460" max="8460" width="12.6416666666667" style="4" customWidth="1"/>
    <col min="8461" max="8461" width="9.875" style="4" customWidth="1"/>
    <col min="8462" max="8462" width="13.35" style="4" customWidth="1"/>
    <col min="8463" max="8463" width="10.875" style="4" customWidth="1"/>
    <col min="8464" max="8464" width="12" style="4" customWidth="1"/>
    <col min="8465" max="8465" width="9.64166666666667" style="4" customWidth="1"/>
    <col min="8466" max="8466" width="11.6416666666667" style="4" customWidth="1"/>
    <col min="8467" max="8703" width="9.46666666666667" style="4"/>
    <col min="8704" max="8704" width="4.11666666666667" style="4" customWidth="1"/>
    <col min="8705" max="8705" width="17.2333333333333" style="4" customWidth="1"/>
    <col min="8706" max="8706" width="15.1166666666667" style="4" customWidth="1"/>
    <col min="8707" max="8707" width="11.1166666666667" style="4" customWidth="1"/>
    <col min="8708" max="8709" width="9.46666666666667" style="4" hidden="1" customWidth="1"/>
    <col min="8710" max="8710" width="5.64166666666667" style="4" customWidth="1"/>
    <col min="8711" max="8711" width="5.875" style="4" customWidth="1"/>
    <col min="8712" max="8712" width="11.35" style="4" customWidth="1"/>
    <col min="8713" max="8715" width="9.46666666666667" style="4" hidden="1" customWidth="1"/>
    <col min="8716" max="8716" width="12.6416666666667" style="4" customWidth="1"/>
    <col min="8717" max="8717" width="9.875" style="4" customWidth="1"/>
    <col min="8718" max="8718" width="13.35" style="4" customWidth="1"/>
    <col min="8719" max="8719" width="10.875" style="4" customWidth="1"/>
    <col min="8720" max="8720" width="12" style="4" customWidth="1"/>
    <col min="8721" max="8721" width="9.64166666666667" style="4" customWidth="1"/>
    <col min="8722" max="8722" width="11.6416666666667" style="4" customWidth="1"/>
    <col min="8723" max="8959" width="9.46666666666667" style="4"/>
    <col min="8960" max="8960" width="4.11666666666667" style="4" customWidth="1"/>
    <col min="8961" max="8961" width="17.2333333333333" style="4" customWidth="1"/>
    <col min="8962" max="8962" width="15.1166666666667" style="4" customWidth="1"/>
    <col min="8963" max="8963" width="11.1166666666667" style="4" customWidth="1"/>
    <col min="8964" max="8965" width="9.46666666666667" style="4" hidden="1" customWidth="1"/>
    <col min="8966" max="8966" width="5.64166666666667" style="4" customWidth="1"/>
    <col min="8967" max="8967" width="5.875" style="4" customWidth="1"/>
    <col min="8968" max="8968" width="11.35" style="4" customWidth="1"/>
    <col min="8969" max="8971" width="9.46666666666667" style="4" hidden="1" customWidth="1"/>
    <col min="8972" max="8972" width="12.6416666666667" style="4" customWidth="1"/>
    <col min="8973" max="8973" width="9.875" style="4" customWidth="1"/>
    <col min="8974" max="8974" width="13.35" style="4" customWidth="1"/>
    <col min="8975" max="8975" width="10.875" style="4" customWidth="1"/>
    <col min="8976" max="8976" width="12" style="4" customWidth="1"/>
    <col min="8977" max="8977" width="9.64166666666667" style="4" customWidth="1"/>
    <col min="8978" max="8978" width="11.6416666666667" style="4" customWidth="1"/>
    <col min="8979" max="9215" width="9.46666666666667" style="4"/>
    <col min="9216" max="9216" width="4.11666666666667" style="4" customWidth="1"/>
    <col min="9217" max="9217" width="17.2333333333333" style="4" customWidth="1"/>
    <col min="9218" max="9218" width="15.1166666666667" style="4" customWidth="1"/>
    <col min="9219" max="9219" width="11.1166666666667" style="4" customWidth="1"/>
    <col min="9220" max="9221" width="9.46666666666667" style="4" hidden="1" customWidth="1"/>
    <col min="9222" max="9222" width="5.64166666666667" style="4" customWidth="1"/>
    <col min="9223" max="9223" width="5.875" style="4" customWidth="1"/>
    <col min="9224" max="9224" width="11.35" style="4" customWidth="1"/>
    <col min="9225" max="9227" width="9.46666666666667" style="4" hidden="1" customWidth="1"/>
    <col min="9228" max="9228" width="12.6416666666667" style="4" customWidth="1"/>
    <col min="9229" max="9229" width="9.875" style="4" customWidth="1"/>
    <col min="9230" max="9230" width="13.35" style="4" customWidth="1"/>
    <col min="9231" max="9231" width="10.875" style="4" customWidth="1"/>
    <col min="9232" max="9232" width="12" style="4" customWidth="1"/>
    <col min="9233" max="9233" width="9.64166666666667" style="4" customWidth="1"/>
    <col min="9234" max="9234" width="11.6416666666667" style="4" customWidth="1"/>
    <col min="9235" max="9471" width="9.46666666666667" style="4"/>
    <col min="9472" max="9472" width="4.11666666666667" style="4" customWidth="1"/>
    <col min="9473" max="9473" width="17.2333333333333" style="4" customWidth="1"/>
    <col min="9474" max="9474" width="15.1166666666667" style="4" customWidth="1"/>
    <col min="9475" max="9475" width="11.1166666666667" style="4" customWidth="1"/>
    <col min="9476" max="9477" width="9.46666666666667" style="4" hidden="1" customWidth="1"/>
    <col min="9478" max="9478" width="5.64166666666667" style="4" customWidth="1"/>
    <col min="9479" max="9479" width="5.875" style="4" customWidth="1"/>
    <col min="9480" max="9480" width="11.35" style="4" customWidth="1"/>
    <col min="9481" max="9483" width="9.46666666666667" style="4" hidden="1" customWidth="1"/>
    <col min="9484" max="9484" width="12.6416666666667" style="4" customWidth="1"/>
    <col min="9485" max="9485" width="9.875" style="4" customWidth="1"/>
    <col min="9486" max="9486" width="13.35" style="4" customWidth="1"/>
    <col min="9487" max="9487" width="10.875" style="4" customWidth="1"/>
    <col min="9488" max="9488" width="12" style="4" customWidth="1"/>
    <col min="9489" max="9489" width="9.64166666666667" style="4" customWidth="1"/>
    <col min="9490" max="9490" width="11.6416666666667" style="4" customWidth="1"/>
    <col min="9491" max="9727" width="9.46666666666667" style="4"/>
    <col min="9728" max="9728" width="4.11666666666667" style="4" customWidth="1"/>
    <col min="9729" max="9729" width="17.2333333333333" style="4" customWidth="1"/>
    <col min="9730" max="9730" width="15.1166666666667" style="4" customWidth="1"/>
    <col min="9731" max="9731" width="11.1166666666667" style="4" customWidth="1"/>
    <col min="9732" max="9733" width="9.46666666666667" style="4" hidden="1" customWidth="1"/>
    <col min="9734" max="9734" width="5.64166666666667" style="4" customWidth="1"/>
    <col min="9735" max="9735" width="5.875" style="4" customWidth="1"/>
    <col min="9736" max="9736" width="11.35" style="4" customWidth="1"/>
    <col min="9737" max="9739" width="9.46666666666667" style="4" hidden="1" customWidth="1"/>
    <col min="9740" max="9740" width="12.6416666666667" style="4" customWidth="1"/>
    <col min="9741" max="9741" width="9.875" style="4" customWidth="1"/>
    <col min="9742" max="9742" width="13.35" style="4" customWidth="1"/>
    <col min="9743" max="9743" width="10.875" style="4" customWidth="1"/>
    <col min="9744" max="9744" width="12" style="4" customWidth="1"/>
    <col min="9745" max="9745" width="9.64166666666667" style="4" customWidth="1"/>
    <col min="9746" max="9746" width="11.6416666666667" style="4" customWidth="1"/>
    <col min="9747" max="9983" width="9.46666666666667" style="4"/>
    <col min="9984" max="9984" width="4.11666666666667" style="4" customWidth="1"/>
    <col min="9985" max="9985" width="17.2333333333333" style="4" customWidth="1"/>
    <col min="9986" max="9986" width="15.1166666666667" style="4" customWidth="1"/>
    <col min="9987" max="9987" width="11.1166666666667" style="4" customWidth="1"/>
    <col min="9988" max="9989" width="9.46666666666667" style="4" hidden="1" customWidth="1"/>
    <col min="9990" max="9990" width="5.64166666666667" style="4" customWidth="1"/>
    <col min="9991" max="9991" width="5.875" style="4" customWidth="1"/>
    <col min="9992" max="9992" width="11.35" style="4" customWidth="1"/>
    <col min="9993" max="9995" width="9.46666666666667" style="4" hidden="1" customWidth="1"/>
    <col min="9996" max="9996" width="12.6416666666667" style="4" customWidth="1"/>
    <col min="9997" max="9997" width="9.875" style="4" customWidth="1"/>
    <col min="9998" max="9998" width="13.35" style="4" customWidth="1"/>
    <col min="9999" max="9999" width="10.875" style="4" customWidth="1"/>
    <col min="10000" max="10000" width="12" style="4" customWidth="1"/>
    <col min="10001" max="10001" width="9.64166666666667" style="4" customWidth="1"/>
    <col min="10002" max="10002" width="11.6416666666667" style="4" customWidth="1"/>
    <col min="10003" max="10239" width="9.46666666666667" style="4"/>
    <col min="10240" max="10240" width="4.11666666666667" style="4" customWidth="1"/>
    <col min="10241" max="10241" width="17.2333333333333" style="4" customWidth="1"/>
    <col min="10242" max="10242" width="15.1166666666667" style="4" customWidth="1"/>
    <col min="10243" max="10243" width="11.1166666666667" style="4" customWidth="1"/>
    <col min="10244" max="10245" width="9.46666666666667" style="4" hidden="1" customWidth="1"/>
    <col min="10246" max="10246" width="5.64166666666667" style="4" customWidth="1"/>
    <col min="10247" max="10247" width="5.875" style="4" customWidth="1"/>
    <col min="10248" max="10248" width="11.35" style="4" customWidth="1"/>
    <col min="10249" max="10251" width="9.46666666666667" style="4" hidden="1" customWidth="1"/>
    <col min="10252" max="10252" width="12.6416666666667" style="4" customWidth="1"/>
    <col min="10253" max="10253" width="9.875" style="4" customWidth="1"/>
    <col min="10254" max="10254" width="13.35" style="4" customWidth="1"/>
    <col min="10255" max="10255" width="10.875" style="4" customWidth="1"/>
    <col min="10256" max="10256" width="12" style="4" customWidth="1"/>
    <col min="10257" max="10257" width="9.64166666666667" style="4" customWidth="1"/>
    <col min="10258" max="10258" width="11.6416666666667" style="4" customWidth="1"/>
    <col min="10259" max="10495" width="9.46666666666667" style="4"/>
    <col min="10496" max="10496" width="4.11666666666667" style="4" customWidth="1"/>
    <col min="10497" max="10497" width="17.2333333333333" style="4" customWidth="1"/>
    <col min="10498" max="10498" width="15.1166666666667" style="4" customWidth="1"/>
    <col min="10499" max="10499" width="11.1166666666667" style="4" customWidth="1"/>
    <col min="10500" max="10501" width="9.46666666666667" style="4" hidden="1" customWidth="1"/>
    <col min="10502" max="10502" width="5.64166666666667" style="4" customWidth="1"/>
    <col min="10503" max="10503" width="5.875" style="4" customWidth="1"/>
    <col min="10504" max="10504" width="11.35" style="4" customWidth="1"/>
    <col min="10505" max="10507" width="9.46666666666667" style="4" hidden="1" customWidth="1"/>
    <col min="10508" max="10508" width="12.6416666666667" style="4" customWidth="1"/>
    <col min="10509" max="10509" width="9.875" style="4" customWidth="1"/>
    <col min="10510" max="10510" width="13.35" style="4" customWidth="1"/>
    <col min="10511" max="10511" width="10.875" style="4" customWidth="1"/>
    <col min="10512" max="10512" width="12" style="4" customWidth="1"/>
    <col min="10513" max="10513" width="9.64166666666667" style="4" customWidth="1"/>
    <col min="10514" max="10514" width="11.6416666666667" style="4" customWidth="1"/>
    <col min="10515" max="10751" width="9.46666666666667" style="4"/>
    <col min="10752" max="10752" width="4.11666666666667" style="4" customWidth="1"/>
    <col min="10753" max="10753" width="17.2333333333333" style="4" customWidth="1"/>
    <col min="10754" max="10754" width="15.1166666666667" style="4" customWidth="1"/>
    <col min="10755" max="10755" width="11.1166666666667" style="4" customWidth="1"/>
    <col min="10756" max="10757" width="9.46666666666667" style="4" hidden="1" customWidth="1"/>
    <col min="10758" max="10758" width="5.64166666666667" style="4" customWidth="1"/>
    <col min="10759" max="10759" width="5.875" style="4" customWidth="1"/>
    <col min="10760" max="10760" width="11.35" style="4" customWidth="1"/>
    <col min="10761" max="10763" width="9.46666666666667" style="4" hidden="1" customWidth="1"/>
    <col min="10764" max="10764" width="12.6416666666667" style="4" customWidth="1"/>
    <col min="10765" max="10765" width="9.875" style="4" customWidth="1"/>
    <col min="10766" max="10766" width="13.35" style="4" customWidth="1"/>
    <col min="10767" max="10767" width="10.875" style="4" customWidth="1"/>
    <col min="10768" max="10768" width="12" style="4" customWidth="1"/>
    <col min="10769" max="10769" width="9.64166666666667" style="4" customWidth="1"/>
    <col min="10770" max="10770" width="11.6416666666667" style="4" customWidth="1"/>
    <col min="10771" max="11007" width="9.46666666666667" style="4"/>
    <col min="11008" max="11008" width="4.11666666666667" style="4" customWidth="1"/>
    <col min="11009" max="11009" width="17.2333333333333" style="4" customWidth="1"/>
    <col min="11010" max="11010" width="15.1166666666667" style="4" customWidth="1"/>
    <col min="11011" max="11011" width="11.1166666666667" style="4" customWidth="1"/>
    <col min="11012" max="11013" width="9.46666666666667" style="4" hidden="1" customWidth="1"/>
    <col min="11014" max="11014" width="5.64166666666667" style="4" customWidth="1"/>
    <col min="11015" max="11015" width="5.875" style="4" customWidth="1"/>
    <col min="11016" max="11016" width="11.35" style="4" customWidth="1"/>
    <col min="11017" max="11019" width="9.46666666666667" style="4" hidden="1" customWidth="1"/>
    <col min="11020" max="11020" width="12.6416666666667" style="4" customWidth="1"/>
    <col min="11021" max="11021" width="9.875" style="4" customWidth="1"/>
    <col min="11022" max="11022" width="13.35" style="4" customWidth="1"/>
    <col min="11023" max="11023" width="10.875" style="4" customWidth="1"/>
    <col min="11024" max="11024" width="12" style="4" customWidth="1"/>
    <col min="11025" max="11025" width="9.64166666666667" style="4" customWidth="1"/>
    <col min="11026" max="11026" width="11.6416666666667" style="4" customWidth="1"/>
    <col min="11027" max="11263" width="9.46666666666667" style="4"/>
    <col min="11264" max="11264" width="4.11666666666667" style="4" customWidth="1"/>
    <col min="11265" max="11265" width="17.2333333333333" style="4" customWidth="1"/>
    <col min="11266" max="11266" width="15.1166666666667" style="4" customWidth="1"/>
    <col min="11267" max="11267" width="11.1166666666667" style="4" customWidth="1"/>
    <col min="11268" max="11269" width="9.46666666666667" style="4" hidden="1" customWidth="1"/>
    <col min="11270" max="11270" width="5.64166666666667" style="4" customWidth="1"/>
    <col min="11271" max="11271" width="5.875" style="4" customWidth="1"/>
    <col min="11272" max="11272" width="11.35" style="4" customWidth="1"/>
    <col min="11273" max="11275" width="9.46666666666667" style="4" hidden="1" customWidth="1"/>
    <col min="11276" max="11276" width="12.6416666666667" style="4" customWidth="1"/>
    <col min="11277" max="11277" width="9.875" style="4" customWidth="1"/>
    <col min="11278" max="11278" width="13.35" style="4" customWidth="1"/>
    <col min="11279" max="11279" width="10.875" style="4" customWidth="1"/>
    <col min="11280" max="11280" width="12" style="4" customWidth="1"/>
    <col min="11281" max="11281" width="9.64166666666667" style="4" customWidth="1"/>
    <col min="11282" max="11282" width="11.6416666666667" style="4" customWidth="1"/>
    <col min="11283" max="11519" width="9.46666666666667" style="4"/>
    <col min="11520" max="11520" width="4.11666666666667" style="4" customWidth="1"/>
    <col min="11521" max="11521" width="17.2333333333333" style="4" customWidth="1"/>
    <col min="11522" max="11522" width="15.1166666666667" style="4" customWidth="1"/>
    <col min="11523" max="11523" width="11.1166666666667" style="4" customWidth="1"/>
    <col min="11524" max="11525" width="9.46666666666667" style="4" hidden="1" customWidth="1"/>
    <col min="11526" max="11526" width="5.64166666666667" style="4" customWidth="1"/>
    <col min="11527" max="11527" width="5.875" style="4" customWidth="1"/>
    <col min="11528" max="11528" width="11.35" style="4" customWidth="1"/>
    <col min="11529" max="11531" width="9.46666666666667" style="4" hidden="1" customWidth="1"/>
    <col min="11532" max="11532" width="12.6416666666667" style="4" customWidth="1"/>
    <col min="11533" max="11533" width="9.875" style="4" customWidth="1"/>
    <col min="11534" max="11534" width="13.35" style="4" customWidth="1"/>
    <col min="11535" max="11535" width="10.875" style="4" customWidth="1"/>
    <col min="11536" max="11536" width="12" style="4" customWidth="1"/>
    <col min="11537" max="11537" width="9.64166666666667" style="4" customWidth="1"/>
    <col min="11538" max="11538" width="11.6416666666667" style="4" customWidth="1"/>
    <col min="11539" max="11775" width="9.46666666666667" style="4"/>
    <col min="11776" max="11776" width="4.11666666666667" style="4" customWidth="1"/>
    <col min="11777" max="11777" width="17.2333333333333" style="4" customWidth="1"/>
    <col min="11778" max="11778" width="15.1166666666667" style="4" customWidth="1"/>
    <col min="11779" max="11779" width="11.1166666666667" style="4" customWidth="1"/>
    <col min="11780" max="11781" width="9.46666666666667" style="4" hidden="1" customWidth="1"/>
    <col min="11782" max="11782" width="5.64166666666667" style="4" customWidth="1"/>
    <col min="11783" max="11783" width="5.875" style="4" customWidth="1"/>
    <col min="11784" max="11784" width="11.35" style="4" customWidth="1"/>
    <col min="11785" max="11787" width="9.46666666666667" style="4" hidden="1" customWidth="1"/>
    <col min="11788" max="11788" width="12.6416666666667" style="4" customWidth="1"/>
    <col min="11789" max="11789" width="9.875" style="4" customWidth="1"/>
    <col min="11790" max="11790" width="13.35" style="4" customWidth="1"/>
    <col min="11791" max="11791" width="10.875" style="4" customWidth="1"/>
    <col min="11792" max="11792" width="12" style="4" customWidth="1"/>
    <col min="11793" max="11793" width="9.64166666666667" style="4" customWidth="1"/>
    <col min="11794" max="11794" width="11.6416666666667" style="4" customWidth="1"/>
    <col min="11795" max="12031" width="9.46666666666667" style="4"/>
    <col min="12032" max="12032" width="4.11666666666667" style="4" customWidth="1"/>
    <col min="12033" max="12033" width="17.2333333333333" style="4" customWidth="1"/>
    <col min="12034" max="12034" width="15.1166666666667" style="4" customWidth="1"/>
    <col min="12035" max="12035" width="11.1166666666667" style="4" customWidth="1"/>
    <col min="12036" max="12037" width="9.46666666666667" style="4" hidden="1" customWidth="1"/>
    <col min="12038" max="12038" width="5.64166666666667" style="4" customWidth="1"/>
    <col min="12039" max="12039" width="5.875" style="4" customWidth="1"/>
    <col min="12040" max="12040" width="11.35" style="4" customWidth="1"/>
    <col min="12041" max="12043" width="9.46666666666667" style="4" hidden="1" customWidth="1"/>
    <col min="12044" max="12044" width="12.6416666666667" style="4" customWidth="1"/>
    <col min="12045" max="12045" width="9.875" style="4" customWidth="1"/>
    <col min="12046" max="12046" width="13.35" style="4" customWidth="1"/>
    <col min="12047" max="12047" width="10.875" style="4" customWidth="1"/>
    <col min="12048" max="12048" width="12" style="4" customWidth="1"/>
    <col min="12049" max="12049" width="9.64166666666667" style="4" customWidth="1"/>
    <col min="12050" max="12050" width="11.6416666666667" style="4" customWidth="1"/>
    <col min="12051" max="12287" width="9.46666666666667" style="4"/>
    <col min="12288" max="12288" width="4.11666666666667" style="4" customWidth="1"/>
    <col min="12289" max="12289" width="17.2333333333333" style="4" customWidth="1"/>
    <col min="12290" max="12290" width="15.1166666666667" style="4" customWidth="1"/>
    <col min="12291" max="12291" width="11.1166666666667" style="4" customWidth="1"/>
    <col min="12292" max="12293" width="9.46666666666667" style="4" hidden="1" customWidth="1"/>
    <col min="12294" max="12294" width="5.64166666666667" style="4" customWidth="1"/>
    <col min="12295" max="12295" width="5.875" style="4" customWidth="1"/>
    <col min="12296" max="12296" width="11.35" style="4" customWidth="1"/>
    <col min="12297" max="12299" width="9.46666666666667" style="4" hidden="1" customWidth="1"/>
    <col min="12300" max="12300" width="12.6416666666667" style="4" customWidth="1"/>
    <col min="12301" max="12301" width="9.875" style="4" customWidth="1"/>
    <col min="12302" max="12302" width="13.35" style="4" customWidth="1"/>
    <col min="12303" max="12303" width="10.875" style="4" customWidth="1"/>
    <col min="12304" max="12304" width="12" style="4" customWidth="1"/>
    <col min="12305" max="12305" width="9.64166666666667" style="4" customWidth="1"/>
    <col min="12306" max="12306" width="11.6416666666667" style="4" customWidth="1"/>
    <col min="12307" max="12543" width="9.46666666666667" style="4"/>
    <col min="12544" max="12544" width="4.11666666666667" style="4" customWidth="1"/>
    <col min="12545" max="12545" width="17.2333333333333" style="4" customWidth="1"/>
    <col min="12546" max="12546" width="15.1166666666667" style="4" customWidth="1"/>
    <col min="12547" max="12547" width="11.1166666666667" style="4" customWidth="1"/>
    <col min="12548" max="12549" width="9.46666666666667" style="4" hidden="1" customWidth="1"/>
    <col min="12550" max="12550" width="5.64166666666667" style="4" customWidth="1"/>
    <col min="12551" max="12551" width="5.875" style="4" customWidth="1"/>
    <col min="12552" max="12552" width="11.35" style="4" customWidth="1"/>
    <col min="12553" max="12555" width="9.46666666666667" style="4" hidden="1" customWidth="1"/>
    <col min="12556" max="12556" width="12.6416666666667" style="4" customWidth="1"/>
    <col min="12557" max="12557" width="9.875" style="4" customWidth="1"/>
    <col min="12558" max="12558" width="13.35" style="4" customWidth="1"/>
    <col min="12559" max="12559" width="10.875" style="4" customWidth="1"/>
    <col min="12560" max="12560" width="12" style="4" customWidth="1"/>
    <col min="12561" max="12561" width="9.64166666666667" style="4" customWidth="1"/>
    <col min="12562" max="12562" width="11.6416666666667" style="4" customWidth="1"/>
    <col min="12563" max="12799" width="9.46666666666667" style="4"/>
    <col min="12800" max="12800" width="4.11666666666667" style="4" customWidth="1"/>
    <col min="12801" max="12801" width="17.2333333333333" style="4" customWidth="1"/>
    <col min="12802" max="12802" width="15.1166666666667" style="4" customWidth="1"/>
    <col min="12803" max="12803" width="11.1166666666667" style="4" customWidth="1"/>
    <col min="12804" max="12805" width="9.46666666666667" style="4" hidden="1" customWidth="1"/>
    <col min="12806" max="12806" width="5.64166666666667" style="4" customWidth="1"/>
    <col min="12807" max="12807" width="5.875" style="4" customWidth="1"/>
    <col min="12808" max="12808" width="11.35" style="4" customWidth="1"/>
    <col min="12809" max="12811" width="9.46666666666667" style="4" hidden="1" customWidth="1"/>
    <col min="12812" max="12812" width="12.6416666666667" style="4" customWidth="1"/>
    <col min="12813" max="12813" width="9.875" style="4" customWidth="1"/>
    <col min="12814" max="12814" width="13.35" style="4" customWidth="1"/>
    <col min="12815" max="12815" width="10.875" style="4" customWidth="1"/>
    <col min="12816" max="12816" width="12" style="4" customWidth="1"/>
    <col min="12817" max="12817" width="9.64166666666667" style="4" customWidth="1"/>
    <col min="12818" max="12818" width="11.6416666666667" style="4" customWidth="1"/>
    <col min="12819" max="13055" width="9.46666666666667" style="4"/>
    <col min="13056" max="13056" width="4.11666666666667" style="4" customWidth="1"/>
    <col min="13057" max="13057" width="17.2333333333333" style="4" customWidth="1"/>
    <col min="13058" max="13058" width="15.1166666666667" style="4" customWidth="1"/>
    <col min="13059" max="13059" width="11.1166666666667" style="4" customWidth="1"/>
    <col min="13060" max="13061" width="9.46666666666667" style="4" hidden="1" customWidth="1"/>
    <col min="13062" max="13062" width="5.64166666666667" style="4" customWidth="1"/>
    <col min="13063" max="13063" width="5.875" style="4" customWidth="1"/>
    <col min="13064" max="13064" width="11.35" style="4" customWidth="1"/>
    <col min="13065" max="13067" width="9.46666666666667" style="4" hidden="1" customWidth="1"/>
    <col min="13068" max="13068" width="12.6416666666667" style="4" customWidth="1"/>
    <col min="13069" max="13069" width="9.875" style="4" customWidth="1"/>
    <col min="13070" max="13070" width="13.35" style="4" customWidth="1"/>
    <col min="13071" max="13071" width="10.875" style="4" customWidth="1"/>
    <col min="13072" max="13072" width="12" style="4" customWidth="1"/>
    <col min="13073" max="13073" width="9.64166666666667" style="4" customWidth="1"/>
    <col min="13074" max="13074" width="11.6416666666667" style="4" customWidth="1"/>
    <col min="13075" max="13311" width="9.46666666666667" style="4"/>
    <col min="13312" max="13312" width="4.11666666666667" style="4" customWidth="1"/>
    <col min="13313" max="13313" width="17.2333333333333" style="4" customWidth="1"/>
    <col min="13314" max="13314" width="15.1166666666667" style="4" customWidth="1"/>
    <col min="13315" max="13315" width="11.1166666666667" style="4" customWidth="1"/>
    <col min="13316" max="13317" width="9.46666666666667" style="4" hidden="1" customWidth="1"/>
    <col min="13318" max="13318" width="5.64166666666667" style="4" customWidth="1"/>
    <col min="13319" max="13319" width="5.875" style="4" customWidth="1"/>
    <col min="13320" max="13320" width="11.35" style="4" customWidth="1"/>
    <col min="13321" max="13323" width="9.46666666666667" style="4" hidden="1" customWidth="1"/>
    <col min="13324" max="13324" width="12.6416666666667" style="4" customWidth="1"/>
    <col min="13325" max="13325" width="9.875" style="4" customWidth="1"/>
    <col min="13326" max="13326" width="13.35" style="4" customWidth="1"/>
    <col min="13327" max="13327" width="10.875" style="4" customWidth="1"/>
    <col min="13328" max="13328" width="12" style="4" customWidth="1"/>
    <col min="13329" max="13329" width="9.64166666666667" style="4" customWidth="1"/>
    <col min="13330" max="13330" width="11.6416666666667" style="4" customWidth="1"/>
    <col min="13331" max="13567" width="9.46666666666667" style="4"/>
    <col min="13568" max="13568" width="4.11666666666667" style="4" customWidth="1"/>
    <col min="13569" max="13569" width="17.2333333333333" style="4" customWidth="1"/>
    <col min="13570" max="13570" width="15.1166666666667" style="4" customWidth="1"/>
    <col min="13571" max="13571" width="11.1166666666667" style="4" customWidth="1"/>
    <col min="13572" max="13573" width="9.46666666666667" style="4" hidden="1" customWidth="1"/>
    <col min="13574" max="13574" width="5.64166666666667" style="4" customWidth="1"/>
    <col min="13575" max="13575" width="5.875" style="4" customWidth="1"/>
    <col min="13576" max="13576" width="11.35" style="4" customWidth="1"/>
    <col min="13577" max="13579" width="9.46666666666667" style="4" hidden="1" customWidth="1"/>
    <col min="13580" max="13580" width="12.6416666666667" style="4" customWidth="1"/>
    <col min="13581" max="13581" width="9.875" style="4" customWidth="1"/>
    <col min="13582" max="13582" width="13.35" style="4" customWidth="1"/>
    <col min="13583" max="13583" width="10.875" style="4" customWidth="1"/>
    <col min="13584" max="13584" width="12" style="4" customWidth="1"/>
    <col min="13585" max="13585" width="9.64166666666667" style="4" customWidth="1"/>
    <col min="13586" max="13586" width="11.6416666666667" style="4" customWidth="1"/>
    <col min="13587" max="13823" width="9.46666666666667" style="4"/>
    <col min="13824" max="13824" width="4.11666666666667" style="4" customWidth="1"/>
    <col min="13825" max="13825" width="17.2333333333333" style="4" customWidth="1"/>
    <col min="13826" max="13826" width="15.1166666666667" style="4" customWidth="1"/>
    <col min="13827" max="13827" width="11.1166666666667" style="4" customWidth="1"/>
    <col min="13828" max="13829" width="9.46666666666667" style="4" hidden="1" customWidth="1"/>
    <col min="13830" max="13830" width="5.64166666666667" style="4" customWidth="1"/>
    <col min="13831" max="13831" width="5.875" style="4" customWidth="1"/>
    <col min="13832" max="13832" width="11.35" style="4" customWidth="1"/>
    <col min="13833" max="13835" width="9.46666666666667" style="4" hidden="1" customWidth="1"/>
    <col min="13836" max="13836" width="12.6416666666667" style="4" customWidth="1"/>
    <col min="13837" max="13837" width="9.875" style="4" customWidth="1"/>
    <col min="13838" max="13838" width="13.35" style="4" customWidth="1"/>
    <col min="13839" max="13839" width="10.875" style="4" customWidth="1"/>
    <col min="13840" max="13840" width="12" style="4" customWidth="1"/>
    <col min="13841" max="13841" width="9.64166666666667" style="4" customWidth="1"/>
    <col min="13842" max="13842" width="11.6416666666667" style="4" customWidth="1"/>
    <col min="13843" max="14079" width="9.46666666666667" style="4"/>
    <col min="14080" max="14080" width="4.11666666666667" style="4" customWidth="1"/>
    <col min="14081" max="14081" width="17.2333333333333" style="4" customWidth="1"/>
    <col min="14082" max="14082" width="15.1166666666667" style="4" customWidth="1"/>
    <col min="14083" max="14083" width="11.1166666666667" style="4" customWidth="1"/>
    <col min="14084" max="14085" width="9.46666666666667" style="4" hidden="1" customWidth="1"/>
    <col min="14086" max="14086" width="5.64166666666667" style="4" customWidth="1"/>
    <col min="14087" max="14087" width="5.875" style="4" customWidth="1"/>
    <col min="14088" max="14088" width="11.35" style="4" customWidth="1"/>
    <col min="14089" max="14091" width="9.46666666666667" style="4" hidden="1" customWidth="1"/>
    <col min="14092" max="14092" width="12.6416666666667" style="4" customWidth="1"/>
    <col min="14093" max="14093" width="9.875" style="4" customWidth="1"/>
    <col min="14094" max="14094" width="13.35" style="4" customWidth="1"/>
    <col min="14095" max="14095" width="10.875" style="4" customWidth="1"/>
    <col min="14096" max="14096" width="12" style="4" customWidth="1"/>
    <col min="14097" max="14097" width="9.64166666666667" style="4" customWidth="1"/>
    <col min="14098" max="14098" width="11.6416666666667" style="4" customWidth="1"/>
    <col min="14099" max="14335" width="9.46666666666667" style="4"/>
    <col min="14336" max="14336" width="4.11666666666667" style="4" customWidth="1"/>
    <col min="14337" max="14337" width="17.2333333333333" style="4" customWidth="1"/>
    <col min="14338" max="14338" width="15.1166666666667" style="4" customWidth="1"/>
    <col min="14339" max="14339" width="11.1166666666667" style="4" customWidth="1"/>
    <col min="14340" max="14341" width="9.46666666666667" style="4" hidden="1" customWidth="1"/>
    <col min="14342" max="14342" width="5.64166666666667" style="4" customWidth="1"/>
    <col min="14343" max="14343" width="5.875" style="4" customWidth="1"/>
    <col min="14344" max="14344" width="11.35" style="4" customWidth="1"/>
    <col min="14345" max="14347" width="9.46666666666667" style="4" hidden="1" customWidth="1"/>
    <col min="14348" max="14348" width="12.6416666666667" style="4" customWidth="1"/>
    <col min="14349" max="14349" width="9.875" style="4" customWidth="1"/>
    <col min="14350" max="14350" width="13.35" style="4" customWidth="1"/>
    <col min="14351" max="14351" width="10.875" style="4" customWidth="1"/>
    <col min="14352" max="14352" width="12" style="4" customWidth="1"/>
    <col min="14353" max="14353" width="9.64166666666667" style="4" customWidth="1"/>
    <col min="14354" max="14354" width="11.6416666666667" style="4" customWidth="1"/>
    <col min="14355" max="14591" width="9.46666666666667" style="4"/>
    <col min="14592" max="14592" width="4.11666666666667" style="4" customWidth="1"/>
    <col min="14593" max="14593" width="17.2333333333333" style="4" customWidth="1"/>
    <col min="14594" max="14594" width="15.1166666666667" style="4" customWidth="1"/>
    <col min="14595" max="14595" width="11.1166666666667" style="4" customWidth="1"/>
    <col min="14596" max="14597" width="9.46666666666667" style="4" hidden="1" customWidth="1"/>
    <col min="14598" max="14598" width="5.64166666666667" style="4" customWidth="1"/>
    <col min="14599" max="14599" width="5.875" style="4" customWidth="1"/>
    <col min="14600" max="14600" width="11.35" style="4" customWidth="1"/>
    <col min="14601" max="14603" width="9.46666666666667" style="4" hidden="1" customWidth="1"/>
    <col min="14604" max="14604" width="12.6416666666667" style="4" customWidth="1"/>
    <col min="14605" max="14605" width="9.875" style="4" customWidth="1"/>
    <col min="14606" max="14606" width="13.35" style="4" customWidth="1"/>
    <col min="14607" max="14607" width="10.875" style="4" customWidth="1"/>
    <col min="14608" max="14608" width="12" style="4" customWidth="1"/>
    <col min="14609" max="14609" width="9.64166666666667" style="4" customWidth="1"/>
    <col min="14610" max="14610" width="11.6416666666667" style="4" customWidth="1"/>
    <col min="14611" max="14847" width="9.46666666666667" style="4"/>
    <col min="14848" max="14848" width="4.11666666666667" style="4" customWidth="1"/>
    <col min="14849" max="14849" width="17.2333333333333" style="4" customWidth="1"/>
    <col min="14850" max="14850" width="15.1166666666667" style="4" customWidth="1"/>
    <col min="14851" max="14851" width="11.1166666666667" style="4" customWidth="1"/>
    <col min="14852" max="14853" width="9.46666666666667" style="4" hidden="1" customWidth="1"/>
    <col min="14854" max="14854" width="5.64166666666667" style="4" customWidth="1"/>
    <col min="14855" max="14855" width="5.875" style="4" customWidth="1"/>
    <col min="14856" max="14856" width="11.35" style="4" customWidth="1"/>
    <col min="14857" max="14859" width="9.46666666666667" style="4" hidden="1" customWidth="1"/>
    <col min="14860" max="14860" width="12.6416666666667" style="4" customWidth="1"/>
    <col min="14861" max="14861" width="9.875" style="4" customWidth="1"/>
    <col min="14862" max="14862" width="13.35" style="4" customWidth="1"/>
    <col min="14863" max="14863" width="10.875" style="4" customWidth="1"/>
    <col min="14864" max="14864" width="12" style="4" customWidth="1"/>
    <col min="14865" max="14865" width="9.64166666666667" style="4" customWidth="1"/>
    <col min="14866" max="14866" width="11.6416666666667" style="4" customWidth="1"/>
    <col min="14867" max="15103" width="9.46666666666667" style="4"/>
    <col min="15104" max="15104" width="4.11666666666667" style="4" customWidth="1"/>
    <col min="15105" max="15105" width="17.2333333333333" style="4" customWidth="1"/>
    <col min="15106" max="15106" width="15.1166666666667" style="4" customWidth="1"/>
    <col min="15107" max="15107" width="11.1166666666667" style="4" customWidth="1"/>
    <col min="15108" max="15109" width="9.46666666666667" style="4" hidden="1" customWidth="1"/>
    <col min="15110" max="15110" width="5.64166666666667" style="4" customWidth="1"/>
    <col min="15111" max="15111" width="5.875" style="4" customWidth="1"/>
    <col min="15112" max="15112" width="11.35" style="4" customWidth="1"/>
    <col min="15113" max="15115" width="9.46666666666667" style="4" hidden="1" customWidth="1"/>
    <col min="15116" max="15116" width="12.6416666666667" style="4" customWidth="1"/>
    <col min="15117" max="15117" width="9.875" style="4" customWidth="1"/>
    <col min="15118" max="15118" width="13.35" style="4" customWidth="1"/>
    <col min="15119" max="15119" width="10.875" style="4" customWidth="1"/>
    <col min="15120" max="15120" width="12" style="4" customWidth="1"/>
    <col min="15121" max="15121" width="9.64166666666667" style="4" customWidth="1"/>
    <col min="15122" max="15122" width="11.6416666666667" style="4" customWidth="1"/>
    <col min="15123" max="15359" width="9.46666666666667" style="4"/>
    <col min="15360" max="15360" width="4.11666666666667" style="4" customWidth="1"/>
    <col min="15361" max="15361" width="17.2333333333333" style="4" customWidth="1"/>
    <col min="15362" max="15362" width="15.1166666666667" style="4" customWidth="1"/>
    <col min="15363" max="15363" width="11.1166666666667" style="4" customWidth="1"/>
    <col min="15364" max="15365" width="9.46666666666667" style="4" hidden="1" customWidth="1"/>
    <col min="15366" max="15366" width="5.64166666666667" style="4" customWidth="1"/>
    <col min="15367" max="15367" width="5.875" style="4" customWidth="1"/>
    <col min="15368" max="15368" width="11.35" style="4" customWidth="1"/>
    <col min="15369" max="15371" width="9.46666666666667" style="4" hidden="1" customWidth="1"/>
    <col min="15372" max="15372" width="12.6416666666667" style="4" customWidth="1"/>
    <col min="15373" max="15373" width="9.875" style="4" customWidth="1"/>
    <col min="15374" max="15374" width="13.35" style="4" customWidth="1"/>
    <col min="15375" max="15375" width="10.875" style="4" customWidth="1"/>
    <col min="15376" max="15376" width="12" style="4" customWidth="1"/>
    <col min="15377" max="15377" width="9.64166666666667" style="4" customWidth="1"/>
    <col min="15378" max="15378" width="11.6416666666667" style="4" customWidth="1"/>
    <col min="15379" max="15615" width="9.46666666666667" style="4"/>
    <col min="15616" max="15616" width="4.11666666666667" style="4" customWidth="1"/>
    <col min="15617" max="15617" width="17.2333333333333" style="4" customWidth="1"/>
    <col min="15618" max="15618" width="15.1166666666667" style="4" customWidth="1"/>
    <col min="15619" max="15619" width="11.1166666666667" style="4" customWidth="1"/>
    <col min="15620" max="15621" width="9.46666666666667" style="4" hidden="1" customWidth="1"/>
    <col min="15622" max="15622" width="5.64166666666667" style="4" customWidth="1"/>
    <col min="15623" max="15623" width="5.875" style="4" customWidth="1"/>
    <col min="15624" max="15624" width="11.35" style="4" customWidth="1"/>
    <col min="15625" max="15627" width="9.46666666666667" style="4" hidden="1" customWidth="1"/>
    <col min="15628" max="15628" width="12.6416666666667" style="4" customWidth="1"/>
    <col min="15629" max="15629" width="9.875" style="4" customWidth="1"/>
    <col min="15630" max="15630" width="13.35" style="4" customWidth="1"/>
    <col min="15631" max="15631" width="10.875" style="4" customWidth="1"/>
    <col min="15632" max="15632" width="12" style="4" customWidth="1"/>
    <col min="15633" max="15633" width="9.64166666666667" style="4" customWidth="1"/>
    <col min="15634" max="15634" width="11.6416666666667" style="4" customWidth="1"/>
    <col min="15635" max="15871" width="9.46666666666667" style="4"/>
    <col min="15872" max="15872" width="4.11666666666667" style="4" customWidth="1"/>
    <col min="15873" max="15873" width="17.2333333333333" style="4" customWidth="1"/>
    <col min="15874" max="15874" width="15.1166666666667" style="4" customWidth="1"/>
    <col min="15875" max="15875" width="11.1166666666667" style="4" customWidth="1"/>
    <col min="15876" max="15877" width="9.46666666666667" style="4" hidden="1" customWidth="1"/>
    <col min="15878" max="15878" width="5.64166666666667" style="4" customWidth="1"/>
    <col min="15879" max="15879" width="5.875" style="4" customWidth="1"/>
    <col min="15880" max="15880" width="11.35" style="4" customWidth="1"/>
    <col min="15881" max="15883" width="9.46666666666667" style="4" hidden="1" customWidth="1"/>
    <col min="15884" max="15884" width="12.6416666666667" style="4" customWidth="1"/>
    <col min="15885" max="15885" width="9.875" style="4" customWidth="1"/>
    <col min="15886" max="15886" width="13.35" style="4" customWidth="1"/>
    <col min="15887" max="15887" width="10.875" style="4" customWidth="1"/>
    <col min="15888" max="15888" width="12" style="4" customWidth="1"/>
    <col min="15889" max="15889" width="9.64166666666667" style="4" customWidth="1"/>
    <col min="15890" max="15890" width="11.6416666666667" style="4" customWidth="1"/>
    <col min="15891" max="16127" width="9.46666666666667" style="4"/>
    <col min="16128" max="16128" width="4.11666666666667" style="4" customWidth="1"/>
    <col min="16129" max="16129" width="17.2333333333333" style="4" customWidth="1"/>
    <col min="16130" max="16130" width="15.1166666666667" style="4" customWidth="1"/>
    <col min="16131" max="16131" width="11.1166666666667" style="4" customWidth="1"/>
    <col min="16132" max="16133" width="9.46666666666667" style="4" hidden="1" customWidth="1"/>
    <col min="16134" max="16134" width="5.64166666666667" style="4" customWidth="1"/>
    <col min="16135" max="16135" width="5.875" style="4" customWidth="1"/>
    <col min="16136" max="16136" width="11.35" style="4" customWidth="1"/>
    <col min="16137" max="16139" width="9.46666666666667" style="4" hidden="1" customWidth="1"/>
    <col min="16140" max="16140" width="12.6416666666667" style="4" customWidth="1"/>
    <col min="16141" max="16141" width="9.875" style="4" customWidth="1"/>
    <col min="16142" max="16142" width="13.35" style="4" customWidth="1"/>
    <col min="16143" max="16143" width="10.875" style="4" customWidth="1"/>
    <col min="16144" max="16144" width="12" style="4" customWidth="1"/>
    <col min="16145" max="16145" width="9.64166666666667" style="4" customWidth="1"/>
    <col min="16146" max="16146" width="11.6416666666667" style="4" customWidth="1"/>
    <col min="16147" max="16384" width="9.46666666666667" style="4"/>
  </cols>
  <sheetData>
    <row r="1" spans="1:19">
      <c r="A1" s="52" t="s">
        <v>0</v>
      </c>
      <c r="B1" s="5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30" customHeight="1" spans="1:19">
      <c r="A2" s="9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14.1" customHeight="1" spans="1:19">
      <c r="A3" s="11" t="str">
        <f>CONCATENATE([1]封面!D9,[1]封面!F9,[1]封面!G9,[1]封面!H9,[1]封面!I9,[1]封面!J9,[1]封面!K9)</f>
        <v>评估基准日：2026年05月31日</v>
      </c>
      <c r="B3" s="11"/>
      <c r="C3" s="11"/>
      <c r="D3" s="11"/>
      <c r="E3" s="11"/>
      <c r="F3" s="11"/>
      <c r="G3" s="11"/>
      <c r="H3" s="11"/>
      <c r="I3" s="8"/>
      <c r="J3" s="8"/>
      <c r="K3" s="8"/>
      <c r="L3" s="8"/>
      <c r="M3" s="8"/>
      <c r="N3" s="8"/>
      <c r="O3" s="8"/>
      <c r="P3" s="8"/>
      <c r="Q3" s="8"/>
      <c r="R3" s="8"/>
    </row>
    <row r="4" ht="14.1" customHeight="1" spans="1:19">
      <c r="A4" s="11"/>
      <c r="B4" s="11"/>
      <c r="C4" s="11"/>
      <c r="D4" s="11"/>
      <c r="E4" s="11"/>
      <c r="F4" s="11"/>
      <c r="G4" s="11"/>
      <c r="H4" s="11"/>
      <c r="I4" s="8"/>
      <c r="J4" s="8"/>
      <c r="K4" s="8"/>
      <c r="L4" s="8"/>
      <c r="M4" s="8"/>
      <c r="N4" s="8"/>
      <c r="O4" s="8"/>
      <c r="P4" s="8"/>
      <c r="Q4" s="8"/>
      <c r="R4" s="12"/>
    </row>
    <row r="5" ht="15.75" customHeight="1" spans="1:19">
      <c r="A5" s="13" t="str">
        <f>[1]封面!D7&amp;[1]封面!E7</f>
        <v>被评估单位（或者产权持有单位）：枣庄交通发展集团寨山矿业有限公司</v>
      </c>
      <c r="R5" s="12" t="s">
        <v>3</v>
      </c>
    </row>
    <row r="6" s="8" customFormat="1" ht="15.75" customHeight="1" spans="1:19">
      <c r="A6" s="55" t="s">
        <v>4</v>
      </c>
      <c r="B6" s="14" t="s">
        <v>41</v>
      </c>
      <c r="C6" s="14" t="s">
        <v>42</v>
      </c>
      <c r="D6" s="14" t="s">
        <v>43</v>
      </c>
      <c r="E6" s="56" t="s">
        <v>18</v>
      </c>
      <c r="F6" s="14" t="s">
        <v>44</v>
      </c>
      <c r="G6" s="14" t="s">
        <v>21</v>
      </c>
      <c r="H6" s="14" t="s">
        <v>45</v>
      </c>
      <c r="I6" s="14" t="s">
        <v>46</v>
      </c>
      <c r="J6" s="14" t="s">
        <v>47</v>
      </c>
      <c r="K6" s="55" t="s">
        <v>24</v>
      </c>
      <c r="L6" s="57"/>
      <c r="M6" s="58" t="s">
        <v>25</v>
      </c>
      <c r="N6" s="59"/>
      <c r="O6" s="55" t="s">
        <v>26</v>
      </c>
      <c r="P6" s="37"/>
      <c r="Q6" s="37"/>
      <c r="R6" s="14" t="s">
        <v>28</v>
      </c>
    </row>
    <row r="7" s="8" customFormat="1" ht="15.75" customHeight="1" spans="1:19">
      <c r="A7" s="37"/>
      <c r="B7" s="37"/>
      <c r="C7" s="37"/>
      <c r="D7" s="37"/>
      <c r="E7" s="60"/>
      <c r="F7" s="37"/>
      <c r="G7" s="37"/>
      <c r="H7" s="37"/>
      <c r="I7" s="37"/>
      <c r="J7" s="37"/>
      <c r="K7" s="55" t="s">
        <v>31</v>
      </c>
      <c r="L7" s="61" t="s">
        <v>32</v>
      </c>
      <c r="M7" s="46" t="s">
        <v>31</v>
      </c>
      <c r="N7" s="55" t="s">
        <v>32</v>
      </c>
      <c r="O7" s="55" t="s">
        <v>31</v>
      </c>
      <c r="P7" s="55" t="s">
        <v>33</v>
      </c>
      <c r="Q7" s="55" t="s">
        <v>32</v>
      </c>
      <c r="R7" s="37"/>
    </row>
    <row r="8" ht="15.75" hidden="1" customHeight="1" spans="1:19">
      <c r="A8" s="37"/>
      <c r="B8" s="40"/>
      <c r="C8" s="62"/>
      <c r="D8" s="62"/>
      <c r="E8" s="62"/>
      <c r="F8" s="62"/>
      <c r="G8" s="37"/>
      <c r="H8" s="37"/>
      <c r="I8" s="63"/>
      <c r="J8" s="63"/>
      <c r="K8" s="64"/>
      <c r="L8" s="65"/>
      <c r="M8" s="66"/>
      <c r="N8" s="64"/>
      <c r="O8" s="64"/>
      <c r="P8" s="67"/>
      <c r="Q8" s="64"/>
      <c r="R8" s="40"/>
    </row>
    <row r="9" ht="15.75" customHeight="1" spans="1:19">
      <c r="A9" s="37"/>
      <c r="B9" s="68" t="s">
        <v>48</v>
      </c>
      <c r="C9" s="62"/>
      <c r="D9" s="62"/>
      <c r="E9" s="62"/>
      <c r="F9" s="62"/>
      <c r="G9" s="37"/>
      <c r="H9" s="37"/>
      <c r="I9" s="63"/>
      <c r="J9" s="63"/>
      <c r="K9" s="64"/>
      <c r="L9" s="65"/>
      <c r="M9" s="66"/>
      <c r="N9" s="64"/>
      <c r="O9" s="64"/>
      <c r="P9" s="67"/>
      <c r="Q9" s="64"/>
      <c r="R9" s="40"/>
    </row>
    <row r="10" s="3" customFormat="1" ht="15.75" customHeight="1" spans="1:19">
      <c r="A10" s="28">
        <v>1</v>
      </c>
      <c r="B10" s="69" t="s">
        <v>49</v>
      </c>
      <c r="C10" s="69" t="s">
        <v>50</v>
      </c>
      <c r="D10" s="70"/>
      <c r="E10" s="71"/>
      <c r="F10" s="71"/>
      <c r="G10" s="72" t="s">
        <v>51</v>
      </c>
      <c r="H10" s="72">
        <v>1</v>
      </c>
      <c r="I10" s="73" t="s">
        <v>52</v>
      </c>
      <c r="J10" s="74"/>
      <c r="K10" s="75"/>
      <c r="L10" s="76"/>
      <c r="M10" s="77">
        <v>300</v>
      </c>
      <c r="N10" s="77">
        <v>0</v>
      </c>
      <c r="O10" s="78">
        <v>300</v>
      </c>
      <c r="P10" s="79">
        <v>0.3</v>
      </c>
      <c r="Q10" s="75">
        <f>O10*P10</f>
        <v>90</v>
      </c>
      <c r="R10" s="80" t="s">
        <v>48</v>
      </c>
      <c r="S10" s="81"/>
    </row>
    <row r="11" s="3" customFormat="1" ht="15.75" customHeight="1" spans="1:19">
      <c r="A11" s="28">
        <v>2</v>
      </c>
      <c r="B11" s="69" t="s">
        <v>53</v>
      </c>
      <c r="C11" s="69" t="s">
        <v>50</v>
      </c>
      <c r="D11" s="70"/>
      <c r="E11" s="71"/>
      <c r="F11" s="71"/>
      <c r="G11" s="72" t="s">
        <v>51</v>
      </c>
      <c r="H11" s="72">
        <v>1</v>
      </c>
      <c r="I11" s="73" t="s">
        <v>52</v>
      </c>
      <c r="J11" s="74"/>
      <c r="K11" s="75"/>
      <c r="L11" s="76"/>
      <c r="M11" s="77">
        <v>300</v>
      </c>
      <c r="N11" s="77">
        <v>0</v>
      </c>
      <c r="O11" s="78">
        <v>300</v>
      </c>
      <c r="P11" s="79">
        <v>0.3</v>
      </c>
      <c r="Q11" s="75">
        <f t="shared" ref="Q11:Q74" si="0">O11*P11</f>
        <v>90</v>
      </c>
      <c r="R11" s="80" t="s">
        <v>48</v>
      </c>
      <c r="S11" s="81"/>
    </row>
    <row r="12" s="3" customFormat="1" ht="15.75" customHeight="1" spans="1:19">
      <c r="A12" s="28">
        <v>3</v>
      </c>
      <c r="B12" s="69" t="s">
        <v>54</v>
      </c>
      <c r="C12" s="69" t="s">
        <v>50</v>
      </c>
      <c r="D12" s="70"/>
      <c r="E12" s="71"/>
      <c r="F12" s="71"/>
      <c r="G12" s="72" t="s">
        <v>51</v>
      </c>
      <c r="H12" s="72">
        <v>1</v>
      </c>
      <c r="I12" s="73" t="s">
        <v>52</v>
      </c>
      <c r="J12" s="74"/>
      <c r="K12" s="75"/>
      <c r="L12" s="76"/>
      <c r="M12" s="77">
        <v>300</v>
      </c>
      <c r="N12" s="77">
        <v>0</v>
      </c>
      <c r="O12" s="78">
        <v>300</v>
      </c>
      <c r="P12" s="79">
        <v>0.3</v>
      </c>
      <c r="Q12" s="75">
        <f t="shared" si="0"/>
        <v>90</v>
      </c>
      <c r="R12" s="80" t="s">
        <v>48</v>
      </c>
      <c r="S12" s="81"/>
    </row>
    <row r="13" s="3" customFormat="1" ht="15.75" customHeight="1" spans="1:19">
      <c r="A13" s="28">
        <v>4</v>
      </c>
      <c r="B13" s="69" t="s">
        <v>55</v>
      </c>
      <c r="C13" s="69" t="s">
        <v>50</v>
      </c>
      <c r="D13" s="70"/>
      <c r="E13" s="71"/>
      <c r="F13" s="71"/>
      <c r="G13" s="72" t="s">
        <v>51</v>
      </c>
      <c r="H13" s="72">
        <v>1</v>
      </c>
      <c r="I13" s="73" t="s">
        <v>52</v>
      </c>
      <c r="J13" s="74"/>
      <c r="K13" s="75"/>
      <c r="L13" s="76"/>
      <c r="M13" s="77">
        <v>300</v>
      </c>
      <c r="N13" s="77">
        <v>0</v>
      </c>
      <c r="O13" s="78">
        <v>300</v>
      </c>
      <c r="P13" s="79">
        <v>0.3</v>
      </c>
      <c r="Q13" s="75">
        <f t="shared" si="0"/>
        <v>90</v>
      </c>
      <c r="R13" s="80" t="s">
        <v>48</v>
      </c>
      <c r="S13" s="81"/>
    </row>
    <row r="14" s="3" customFormat="1" ht="15.75" customHeight="1" spans="1:19">
      <c r="A14" s="28">
        <v>5</v>
      </c>
      <c r="B14" s="69" t="s">
        <v>56</v>
      </c>
      <c r="C14" s="69" t="s">
        <v>50</v>
      </c>
      <c r="D14" s="70"/>
      <c r="E14" s="71"/>
      <c r="F14" s="71"/>
      <c r="G14" s="72" t="s">
        <v>51</v>
      </c>
      <c r="H14" s="72">
        <v>1</v>
      </c>
      <c r="I14" s="73" t="s">
        <v>52</v>
      </c>
      <c r="J14" s="74"/>
      <c r="K14" s="75"/>
      <c r="L14" s="76"/>
      <c r="M14" s="77">
        <v>300</v>
      </c>
      <c r="N14" s="77">
        <v>0</v>
      </c>
      <c r="O14" s="78">
        <v>300</v>
      </c>
      <c r="P14" s="79">
        <v>0.3</v>
      </c>
      <c r="Q14" s="75">
        <f t="shared" si="0"/>
        <v>90</v>
      </c>
      <c r="R14" s="80" t="s">
        <v>48</v>
      </c>
      <c r="S14" s="81"/>
    </row>
    <row r="15" s="3" customFormat="1" ht="15.75" customHeight="1" spans="1:19">
      <c r="A15" s="28">
        <v>6</v>
      </c>
      <c r="B15" s="69" t="s">
        <v>57</v>
      </c>
      <c r="C15" s="69" t="s">
        <v>50</v>
      </c>
      <c r="D15" s="70"/>
      <c r="E15" s="71"/>
      <c r="F15" s="71"/>
      <c r="G15" s="72" t="s">
        <v>51</v>
      </c>
      <c r="H15" s="72">
        <v>1</v>
      </c>
      <c r="I15" s="73" t="s">
        <v>58</v>
      </c>
      <c r="J15" s="74"/>
      <c r="K15" s="75"/>
      <c r="L15" s="76"/>
      <c r="M15" s="77">
        <v>200</v>
      </c>
      <c r="N15" s="77">
        <v>23.26</v>
      </c>
      <c r="O15" s="78">
        <v>200</v>
      </c>
      <c r="P15" s="79">
        <v>0.3</v>
      </c>
      <c r="Q15" s="75">
        <f t="shared" si="0"/>
        <v>60</v>
      </c>
      <c r="R15" s="80" t="s">
        <v>48</v>
      </c>
      <c r="S15" s="81"/>
    </row>
    <row r="16" s="3" customFormat="1" ht="15.75" customHeight="1" spans="1:19">
      <c r="A16" s="28">
        <v>7</v>
      </c>
      <c r="B16" s="69" t="s">
        <v>59</v>
      </c>
      <c r="C16" s="69" t="s">
        <v>50</v>
      </c>
      <c r="D16" s="70"/>
      <c r="E16" s="71"/>
      <c r="F16" s="71"/>
      <c r="G16" s="72" t="s">
        <v>51</v>
      </c>
      <c r="H16" s="72">
        <v>1</v>
      </c>
      <c r="I16" s="73" t="s">
        <v>58</v>
      </c>
      <c r="J16" s="74"/>
      <c r="K16" s="75"/>
      <c r="L16" s="76"/>
      <c r="M16" s="77">
        <v>200</v>
      </c>
      <c r="N16" s="77">
        <v>23.27</v>
      </c>
      <c r="O16" s="78">
        <v>200</v>
      </c>
      <c r="P16" s="79">
        <v>0.3</v>
      </c>
      <c r="Q16" s="75">
        <f t="shared" si="0"/>
        <v>60</v>
      </c>
      <c r="R16" s="80" t="s">
        <v>48</v>
      </c>
      <c r="S16" s="81"/>
    </row>
    <row r="17" s="3" customFormat="1" ht="15.75" customHeight="1" spans="1:19">
      <c r="A17" s="28">
        <v>8</v>
      </c>
      <c r="B17" s="69" t="s">
        <v>60</v>
      </c>
      <c r="C17" s="69" t="s">
        <v>61</v>
      </c>
      <c r="D17" s="70"/>
      <c r="E17" s="71"/>
      <c r="F17" s="71"/>
      <c r="G17" s="28" t="s">
        <v>51</v>
      </c>
      <c r="H17" s="72">
        <v>1</v>
      </c>
      <c r="I17" s="73" t="s">
        <v>62</v>
      </c>
      <c r="J17" s="74"/>
      <c r="K17" s="75"/>
      <c r="L17" s="76"/>
      <c r="M17" s="77">
        <v>300</v>
      </c>
      <c r="N17" s="77">
        <v>25</v>
      </c>
      <c r="O17" s="78">
        <v>300</v>
      </c>
      <c r="P17" s="79">
        <v>0.3</v>
      </c>
      <c r="Q17" s="75">
        <f t="shared" si="0"/>
        <v>90</v>
      </c>
      <c r="R17" s="80" t="s">
        <v>48</v>
      </c>
      <c r="S17" s="81"/>
    </row>
    <row r="18" s="3" customFormat="1" ht="15.75" customHeight="1" spans="1:19">
      <c r="A18" s="28">
        <v>9</v>
      </c>
      <c r="B18" s="69" t="s">
        <v>63</v>
      </c>
      <c r="C18" s="69" t="s">
        <v>64</v>
      </c>
      <c r="D18" s="70"/>
      <c r="E18" s="71"/>
      <c r="F18" s="71"/>
      <c r="G18" s="28" t="s">
        <v>51</v>
      </c>
      <c r="H18" s="72">
        <v>1</v>
      </c>
      <c r="I18" s="73" t="s">
        <v>65</v>
      </c>
      <c r="J18" s="74"/>
      <c r="K18" s="75"/>
      <c r="L18" s="76"/>
      <c r="M18" s="77">
        <v>600</v>
      </c>
      <c r="N18" s="77">
        <v>0</v>
      </c>
      <c r="O18" s="78">
        <v>600</v>
      </c>
      <c r="P18" s="79">
        <v>0.3</v>
      </c>
      <c r="Q18" s="75">
        <f t="shared" si="0"/>
        <v>180</v>
      </c>
      <c r="R18" s="80" t="s">
        <v>48</v>
      </c>
      <c r="S18" s="81"/>
    </row>
    <row r="19" s="3" customFormat="1" ht="15.75" customHeight="1" spans="1:19">
      <c r="A19" s="28">
        <v>10</v>
      </c>
      <c r="B19" s="69" t="s">
        <v>66</v>
      </c>
      <c r="C19" s="69" t="s">
        <v>67</v>
      </c>
      <c r="D19" s="70"/>
      <c r="E19" s="71"/>
      <c r="F19" s="71"/>
      <c r="G19" s="28" t="s">
        <v>51</v>
      </c>
      <c r="H19" s="72">
        <v>1</v>
      </c>
      <c r="I19" s="73" t="s">
        <v>52</v>
      </c>
      <c r="J19" s="74"/>
      <c r="K19" s="75"/>
      <c r="L19" s="76"/>
      <c r="M19" s="77">
        <v>200</v>
      </c>
      <c r="N19" s="77">
        <v>0</v>
      </c>
      <c r="O19" s="78">
        <v>200</v>
      </c>
      <c r="P19" s="79">
        <v>0.25</v>
      </c>
      <c r="Q19" s="75">
        <f t="shared" si="0"/>
        <v>50</v>
      </c>
      <c r="R19" s="80" t="s">
        <v>48</v>
      </c>
      <c r="S19" s="81"/>
    </row>
    <row r="20" s="3" customFormat="1" ht="15.75" customHeight="1" spans="1:19">
      <c r="A20" s="28">
        <v>11</v>
      </c>
      <c r="B20" s="69" t="s">
        <v>68</v>
      </c>
      <c r="C20" s="69" t="s">
        <v>67</v>
      </c>
      <c r="D20" s="70"/>
      <c r="E20" s="71"/>
      <c r="F20" s="71"/>
      <c r="G20" s="28" t="s">
        <v>51</v>
      </c>
      <c r="H20" s="72">
        <v>1</v>
      </c>
      <c r="I20" s="73" t="s">
        <v>52</v>
      </c>
      <c r="J20" s="74"/>
      <c r="K20" s="75"/>
      <c r="L20" s="76"/>
      <c r="M20" s="77">
        <v>200</v>
      </c>
      <c r="N20" s="77">
        <v>0</v>
      </c>
      <c r="O20" s="78">
        <v>200</v>
      </c>
      <c r="P20" s="79">
        <v>0.25</v>
      </c>
      <c r="Q20" s="75">
        <f t="shared" si="0"/>
        <v>50</v>
      </c>
      <c r="R20" s="80" t="s">
        <v>48</v>
      </c>
      <c r="S20" s="81"/>
    </row>
    <row r="21" s="3" customFormat="1" ht="15.75" customHeight="1" spans="1:19">
      <c r="A21" s="28">
        <v>12</v>
      </c>
      <c r="B21" s="69" t="s">
        <v>69</v>
      </c>
      <c r="C21" s="69" t="s">
        <v>67</v>
      </c>
      <c r="D21" s="70"/>
      <c r="E21" s="71"/>
      <c r="F21" s="71"/>
      <c r="G21" s="28" t="s">
        <v>51</v>
      </c>
      <c r="H21" s="72">
        <v>1</v>
      </c>
      <c r="I21" s="73" t="s">
        <v>52</v>
      </c>
      <c r="J21" s="74"/>
      <c r="K21" s="75"/>
      <c r="L21" s="76"/>
      <c r="M21" s="77">
        <v>200</v>
      </c>
      <c r="N21" s="77">
        <v>0</v>
      </c>
      <c r="O21" s="78">
        <v>200</v>
      </c>
      <c r="P21" s="79">
        <v>0.25</v>
      </c>
      <c r="Q21" s="75">
        <f t="shared" si="0"/>
        <v>50</v>
      </c>
      <c r="R21" s="80" t="s">
        <v>48</v>
      </c>
      <c r="S21" s="81"/>
    </row>
    <row r="22" s="3" customFormat="1" ht="15.75" customHeight="1" spans="1:19">
      <c r="A22" s="28">
        <v>13</v>
      </c>
      <c r="B22" s="69" t="s">
        <v>70</v>
      </c>
      <c r="C22" s="69" t="s">
        <v>67</v>
      </c>
      <c r="D22" s="70"/>
      <c r="E22" s="71"/>
      <c r="F22" s="71"/>
      <c r="G22" s="28" t="s">
        <v>51</v>
      </c>
      <c r="H22" s="72">
        <v>1</v>
      </c>
      <c r="I22" s="73" t="s">
        <v>65</v>
      </c>
      <c r="J22" s="74"/>
      <c r="K22" s="75"/>
      <c r="L22" s="76"/>
      <c r="M22" s="77">
        <v>400</v>
      </c>
      <c r="N22" s="77">
        <v>0</v>
      </c>
      <c r="O22" s="78">
        <v>400</v>
      </c>
      <c r="P22" s="79">
        <v>0.25</v>
      </c>
      <c r="Q22" s="75">
        <f t="shared" si="0"/>
        <v>100</v>
      </c>
      <c r="R22" s="80" t="s">
        <v>48</v>
      </c>
      <c r="S22" s="81"/>
    </row>
    <row r="23" s="3" customFormat="1" ht="15.75" customHeight="1" spans="1:19">
      <c r="A23" s="28">
        <v>14</v>
      </c>
      <c r="B23" s="69" t="s">
        <v>71</v>
      </c>
      <c r="C23" s="69" t="s">
        <v>72</v>
      </c>
      <c r="D23" s="70"/>
      <c r="E23" s="71"/>
      <c r="F23" s="71"/>
      <c r="G23" s="28" t="s">
        <v>51</v>
      </c>
      <c r="H23" s="72">
        <v>1</v>
      </c>
      <c r="I23" s="73" t="s">
        <v>52</v>
      </c>
      <c r="J23" s="74"/>
      <c r="K23" s="75"/>
      <c r="L23" s="76"/>
      <c r="M23" s="77">
        <v>320</v>
      </c>
      <c r="N23" s="77">
        <v>0</v>
      </c>
      <c r="O23" s="78">
        <v>320</v>
      </c>
      <c r="P23" s="79">
        <v>0.3</v>
      </c>
      <c r="Q23" s="75">
        <f t="shared" si="0"/>
        <v>96</v>
      </c>
      <c r="R23" s="80" t="s">
        <v>48</v>
      </c>
      <c r="S23" s="81"/>
    </row>
    <row r="24" s="3" customFormat="1" ht="15.75" customHeight="1" spans="1:19">
      <c r="A24" s="28">
        <v>15</v>
      </c>
      <c r="B24" s="69" t="s">
        <v>73</v>
      </c>
      <c r="C24" s="69" t="s">
        <v>72</v>
      </c>
      <c r="D24" s="70"/>
      <c r="E24" s="71"/>
      <c r="F24" s="71"/>
      <c r="G24" s="28" t="s">
        <v>51</v>
      </c>
      <c r="H24" s="72">
        <v>1</v>
      </c>
      <c r="I24" s="73" t="s">
        <v>52</v>
      </c>
      <c r="J24" s="74"/>
      <c r="K24" s="75"/>
      <c r="L24" s="76"/>
      <c r="M24" s="77">
        <v>320</v>
      </c>
      <c r="N24" s="77">
        <v>0</v>
      </c>
      <c r="O24" s="78">
        <v>320</v>
      </c>
      <c r="P24" s="79">
        <v>0.3</v>
      </c>
      <c r="Q24" s="75">
        <f t="shared" si="0"/>
        <v>96</v>
      </c>
      <c r="R24" s="80" t="s">
        <v>48</v>
      </c>
      <c r="S24" s="81"/>
    </row>
    <row r="25" s="3" customFormat="1" ht="15.75" customHeight="1" spans="1:19">
      <c r="A25" s="28">
        <v>16</v>
      </c>
      <c r="B25" s="69" t="s">
        <v>74</v>
      </c>
      <c r="C25" s="69" t="s">
        <v>72</v>
      </c>
      <c r="D25" s="70"/>
      <c r="E25" s="71"/>
      <c r="F25" s="71"/>
      <c r="G25" s="28" t="s">
        <v>51</v>
      </c>
      <c r="H25" s="72">
        <v>1</v>
      </c>
      <c r="I25" s="73" t="s">
        <v>52</v>
      </c>
      <c r="J25" s="74"/>
      <c r="K25" s="75"/>
      <c r="L25" s="76"/>
      <c r="M25" s="77">
        <v>320</v>
      </c>
      <c r="N25" s="77">
        <v>0</v>
      </c>
      <c r="O25" s="78">
        <v>320</v>
      </c>
      <c r="P25" s="79">
        <v>0.3</v>
      </c>
      <c r="Q25" s="75">
        <f t="shared" si="0"/>
        <v>96</v>
      </c>
      <c r="R25" s="80" t="s">
        <v>48</v>
      </c>
      <c r="S25" s="81"/>
    </row>
    <row r="26" s="3" customFormat="1" ht="15.75" customHeight="1" spans="1:19">
      <c r="A26" s="28">
        <v>17</v>
      </c>
      <c r="B26" s="69" t="s">
        <v>75</v>
      </c>
      <c r="C26" s="69" t="s">
        <v>72</v>
      </c>
      <c r="D26" s="70"/>
      <c r="E26" s="71"/>
      <c r="F26" s="71"/>
      <c r="G26" s="28" t="s">
        <v>51</v>
      </c>
      <c r="H26" s="72">
        <v>1</v>
      </c>
      <c r="I26" s="73" t="s">
        <v>52</v>
      </c>
      <c r="J26" s="74"/>
      <c r="K26" s="75"/>
      <c r="L26" s="76"/>
      <c r="M26" s="77">
        <v>300</v>
      </c>
      <c r="N26" s="77">
        <v>0</v>
      </c>
      <c r="O26" s="78">
        <v>300</v>
      </c>
      <c r="P26" s="79">
        <v>0.3</v>
      </c>
      <c r="Q26" s="75">
        <f t="shared" si="0"/>
        <v>90</v>
      </c>
      <c r="R26" s="80" t="s">
        <v>48</v>
      </c>
      <c r="S26" s="81"/>
    </row>
    <row r="27" s="3" customFormat="1" ht="15.75" customHeight="1" spans="1:19">
      <c r="A27" s="28">
        <v>18</v>
      </c>
      <c r="B27" s="69" t="s">
        <v>76</v>
      </c>
      <c r="C27" s="69" t="s">
        <v>72</v>
      </c>
      <c r="D27" s="70"/>
      <c r="E27" s="71"/>
      <c r="F27" s="71"/>
      <c r="G27" s="28" t="s">
        <v>51</v>
      </c>
      <c r="H27" s="72">
        <v>1</v>
      </c>
      <c r="I27" s="73" t="s">
        <v>52</v>
      </c>
      <c r="J27" s="74"/>
      <c r="K27" s="75"/>
      <c r="L27" s="76"/>
      <c r="M27" s="77">
        <v>300</v>
      </c>
      <c r="N27" s="77">
        <v>0</v>
      </c>
      <c r="O27" s="78">
        <v>300</v>
      </c>
      <c r="P27" s="79">
        <v>0.3</v>
      </c>
      <c r="Q27" s="75">
        <f t="shared" si="0"/>
        <v>90</v>
      </c>
      <c r="R27" s="80" t="s">
        <v>48</v>
      </c>
      <c r="S27" s="81"/>
    </row>
    <row r="28" s="3" customFormat="1" ht="15.75" customHeight="1" spans="1:19">
      <c r="A28" s="28">
        <v>19</v>
      </c>
      <c r="B28" s="69" t="s">
        <v>77</v>
      </c>
      <c r="C28" s="69" t="s">
        <v>72</v>
      </c>
      <c r="D28" s="70"/>
      <c r="E28" s="71"/>
      <c r="F28" s="71"/>
      <c r="G28" s="28" t="s">
        <v>51</v>
      </c>
      <c r="H28" s="72">
        <v>1</v>
      </c>
      <c r="I28" s="73" t="s">
        <v>52</v>
      </c>
      <c r="J28" s="74"/>
      <c r="K28" s="75"/>
      <c r="L28" s="76"/>
      <c r="M28" s="77">
        <v>300</v>
      </c>
      <c r="N28" s="77">
        <v>0</v>
      </c>
      <c r="O28" s="78">
        <v>300</v>
      </c>
      <c r="P28" s="79">
        <v>0.3</v>
      </c>
      <c r="Q28" s="75">
        <f t="shared" si="0"/>
        <v>90</v>
      </c>
      <c r="R28" s="80" t="s">
        <v>48</v>
      </c>
      <c r="S28" s="81"/>
    </row>
    <row r="29" s="3" customFormat="1" ht="15.75" customHeight="1" spans="1:19">
      <c r="A29" s="28">
        <v>20</v>
      </c>
      <c r="B29" s="69" t="s">
        <v>78</v>
      </c>
      <c r="C29" s="69" t="s">
        <v>72</v>
      </c>
      <c r="D29" s="70"/>
      <c r="E29" s="71"/>
      <c r="F29" s="71"/>
      <c r="G29" s="28" t="s">
        <v>51</v>
      </c>
      <c r="H29" s="72">
        <v>1</v>
      </c>
      <c r="I29" s="73" t="s">
        <v>52</v>
      </c>
      <c r="J29" s="74"/>
      <c r="K29" s="75"/>
      <c r="L29" s="76"/>
      <c r="M29" s="77">
        <v>320</v>
      </c>
      <c r="N29" s="77">
        <v>0</v>
      </c>
      <c r="O29" s="78">
        <v>320</v>
      </c>
      <c r="P29" s="79">
        <v>0.3</v>
      </c>
      <c r="Q29" s="75">
        <f t="shared" si="0"/>
        <v>96</v>
      </c>
      <c r="R29" s="80" t="s">
        <v>48</v>
      </c>
      <c r="S29" s="81"/>
    </row>
    <row r="30" s="3" customFormat="1" ht="15.75" customHeight="1" spans="1:19">
      <c r="A30" s="28">
        <v>21</v>
      </c>
      <c r="B30" s="69" t="s">
        <v>79</v>
      </c>
      <c r="C30" s="69" t="s">
        <v>72</v>
      </c>
      <c r="D30" s="70"/>
      <c r="E30" s="71"/>
      <c r="F30" s="71"/>
      <c r="G30" s="28" t="s">
        <v>51</v>
      </c>
      <c r="H30" s="72">
        <v>1</v>
      </c>
      <c r="I30" s="73" t="s">
        <v>52</v>
      </c>
      <c r="J30" s="74"/>
      <c r="K30" s="75"/>
      <c r="L30" s="76"/>
      <c r="M30" s="77">
        <v>320</v>
      </c>
      <c r="N30" s="77">
        <v>0</v>
      </c>
      <c r="O30" s="78">
        <v>320</v>
      </c>
      <c r="P30" s="79">
        <v>0.3</v>
      </c>
      <c r="Q30" s="75">
        <f t="shared" si="0"/>
        <v>96</v>
      </c>
      <c r="R30" s="80" t="s">
        <v>48</v>
      </c>
      <c r="S30" s="81"/>
    </row>
    <row r="31" s="3" customFormat="1" ht="15.75" customHeight="1" spans="1:19">
      <c r="A31" s="28">
        <v>22</v>
      </c>
      <c r="B31" s="69" t="s">
        <v>80</v>
      </c>
      <c r="C31" s="69" t="s">
        <v>72</v>
      </c>
      <c r="D31" s="70"/>
      <c r="E31" s="71"/>
      <c r="F31" s="71"/>
      <c r="G31" s="28" t="s">
        <v>51</v>
      </c>
      <c r="H31" s="72">
        <v>1</v>
      </c>
      <c r="I31" s="73" t="s">
        <v>52</v>
      </c>
      <c r="J31" s="74"/>
      <c r="K31" s="75"/>
      <c r="L31" s="76"/>
      <c r="M31" s="77">
        <v>320</v>
      </c>
      <c r="N31" s="77">
        <v>0</v>
      </c>
      <c r="O31" s="78">
        <v>320</v>
      </c>
      <c r="P31" s="79">
        <v>0.3</v>
      </c>
      <c r="Q31" s="75">
        <f t="shared" si="0"/>
        <v>96</v>
      </c>
      <c r="R31" s="80" t="s">
        <v>48</v>
      </c>
      <c r="S31" s="81"/>
    </row>
    <row r="32" s="3" customFormat="1" ht="15.75" customHeight="1" spans="1:19">
      <c r="A32" s="28">
        <v>23</v>
      </c>
      <c r="B32" s="69" t="s">
        <v>81</v>
      </c>
      <c r="C32" s="69" t="s">
        <v>72</v>
      </c>
      <c r="D32" s="70"/>
      <c r="E32" s="71"/>
      <c r="F32" s="71"/>
      <c r="G32" s="28" t="s">
        <v>51</v>
      </c>
      <c r="H32" s="72">
        <v>1</v>
      </c>
      <c r="I32" s="73" t="s">
        <v>52</v>
      </c>
      <c r="J32" s="74"/>
      <c r="K32" s="75"/>
      <c r="L32" s="76"/>
      <c r="M32" s="77">
        <v>320</v>
      </c>
      <c r="N32" s="77">
        <v>0</v>
      </c>
      <c r="O32" s="78">
        <v>320</v>
      </c>
      <c r="P32" s="79">
        <v>0.3</v>
      </c>
      <c r="Q32" s="75">
        <f t="shared" si="0"/>
        <v>96</v>
      </c>
      <c r="R32" s="80" t="s">
        <v>48</v>
      </c>
      <c r="S32" s="81"/>
    </row>
    <row r="33" s="3" customFormat="1" ht="15.75" customHeight="1" spans="1:19">
      <c r="A33" s="28">
        <v>24</v>
      </c>
      <c r="B33" s="69" t="s">
        <v>82</v>
      </c>
      <c r="C33" s="69" t="s">
        <v>72</v>
      </c>
      <c r="D33" s="70"/>
      <c r="E33" s="71"/>
      <c r="F33" s="71"/>
      <c r="G33" s="28" t="s">
        <v>51</v>
      </c>
      <c r="H33" s="72">
        <v>1</v>
      </c>
      <c r="I33" s="73" t="s">
        <v>36</v>
      </c>
      <c r="J33" s="74"/>
      <c r="K33" s="75"/>
      <c r="L33" s="76"/>
      <c r="M33" s="77">
        <v>300</v>
      </c>
      <c r="N33" s="77">
        <v>20</v>
      </c>
      <c r="O33" s="78">
        <v>300</v>
      </c>
      <c r="P33" s="79">
        <v>0.3</v>
      </c>
      <c r="Q33" s="75">
        <f t="shared" si="0"/>
        <v>90</v>
      </c>
      <c r="R33" s="80" t="s">
        <v>48</v>
      </c>
      <c r="S33" s="81"/>
    </row>
    <row r="34" s="3" customFormat="1" ht="15.75" customHeight="1" spans="1:19">
      <c r="A34" s="28">
        <v>25</v>
      </c>
      <c r="B34" s="69" t="s">
        <v>83</v>
      </c>
      <c r="C34" s="69" t="s">
        <v>84</v>
      </c>
      <c r="D34" s="70"/>
      <c r="E34" s="71"/>
      <c r="F34" s="71"/>
      <c r="G34" s="72" t="s">
        <v>51</v>
      </c>
      <c r="H34" s="72">
        <v>1</v>
      </c>
      <c r="I34" s="73" t="s">
        <v>62</v>
      </c>
      <c r="J34" s="74"/>
      <c r="K34" s="75"/>
      <c r="L34" s="76"/>
      <c r="M34" s="77">
        <v>130</v>
      </c>
      <c r="N34" s="77">
        <v>10.82</v>
      </c>
      <c r="O34" s="78">
        <v>130</v>
      </c>
      <c r="P34" s="79">
        <v>0.3</v>
      </c>
      <c r="Q34" s="75">
        <f t="shared" si="0"/>
        <v>39</v>
      </c>
      <c r="R34" s="80" t="s">
        <v>48</v>
      </c>
      <c r="S34" s="81"/>
    </row>
    <row r="35" s="3" customFormat="1" ht="15.75" customHeight="1" spans="1:19">
      <c r="A35" s="28">
        <v>26</v>
      </c>
      <c r="B35" s="69" t="s">
        <v>85</v>
      </c>
      <c r="C35" s="69" t="s">
        <v>84</v>
      </c>
      <c r="D35" s="70"/>
      <c r="E35" s="71"/>
      <c r="F35" s="71"/>
      <c r="G35" s="72" t="s">
        <v>51</v>
      </c>
      <c r="H35" s="72">
        <v>1</v>
      </c>
      <c r="I35" s="73" t="s">
        <v>62</v>
      </c>
      <c r="J35" s="74"/>
      <c r="K35" s="75"/>
      <c r="L35" s="76"/>
      <c r="M35" s="77">
        <v>130</v>
      </c>
      <c r="N35" s="77">
        <v>10.82</v>
      </c>
      <c r="O35" s="78">
        <v>130</v>
      </c>
      <c r="P35" s="79">
        <v>0.3</v>
      </c>
      <c r="Q35" s="75">
        <f t="shared" si="0"/>
        <v>39</v>
      </c>
      <c r="R35" s="80" t="s">
        <v>48</v>
      </c>
      <c r="S35" s="81"/>
    </row>
    <row r="36" s="3" customFormat="1" ht="15.75" customHeight="1" spans="1:19">
      <c r="A36" s="28">
        <v>27</v>
      </c>
      <c r="B36" s="69" t="s">
        <v>86</v>
      </c>
      <c r="C36" s="69" t="s">
        <v>84</v>
      </c>
      <c r="D36" s="70"/>
      <c r="E36" s="71"/>
      <c r="F36" s="71"/>
      <c r="G36" s="72" t="s">
        <v>51</v>
      </c>
      <c r="H36" s="72">
        <v>1</v>
      </c>
      <c r="I36" s="73" t="s">
        <v>62</v>
      </c>
      <c r="J36" s="74"/>
      <c r="K36" s="75"/>
      <c r="L36" s="76"/>
      <c r="M36" s="77">
        <v>130</v>
      </c>
      <c r="N36" s="77">
        <v>10.82</v>
      </c>
      <c r="O36" s="78">
        <v>130</v>
      </c>
      <c r="P36" s="79">
        <v>0.3</v>
      </c>
      <c r="Q36" s="75">
        <f t="shared" si="0"/>
        <v>39</v>
      </c>
      <c r="R36" s="80" t="s">
        <v>48</v>
      </c>
      <c r="S36" s="81"/>
    </row>
    <row r="37" s="3" customFormat="1" ht="15.75" customHeight="1" spans="1:19">
      <c r="A37" s="28">
        <v>28</v>
      </c>
      <c r="B37" s="69" t="s">
        <v>87</v>
      </c>
      <c r="C37" s="69" t="s">
        <v>88</v>
      </c>
      <c r="D37" s="70"/>
      <c r="E37" s="71"/>
      <c r="F37" s="71"/>
      <c r="G37" s="72" t="s">
        <v>51</v>
      </c>
      <c r="H37" s="72">
        <v>1</v>
      </c>
      <c r="I37" s="73" t="s">
        <v>52</v>
      </c>
      <c r="J37" s="74"/>
      <c r="K37" s="75"/>
      <c r="L37" s="76"/>
      <c r="M37" s="77">
        <v>150</v>
      </c>
      <c r="N37" s="77">
        <v>0</v>
      </c>
      <c r="O37" s="78">
        <v>150</v>
      </c>
      <c r="P37" s="79">
        <v>0.3</v>
      </c>
      <c r="Q37" s="75">
        <f t="shared" si="0"/>
        <v>45</v>
      </c>
      <c r="R37" s="80" t="s">
        <v>48</v>
      </c>
      <c r="S37" s="81"/>
    </row>
    <row r="38" s="3" customFormat="1" ht="15.75" customHeight="1" spans="1:19">
      <c r="A38" s="28">
        <v>29</v>
      </c>
      <c r="B38" s="69" t="s">
        <v>89</v>
      </c>
      <c r="C38" s="69" t="s">
        <v>88</v>
      </c>
      <c r="D38" s="70"/>
      <c r="E38" s="71"/>
      <c r="F38" s="71"/>
      <c r="G38" s="72" t="s">
        <v>51</v>
      </c>
      <c r="H38" s="72">
        <v>1</v>
      </c>
      <c r="I38" s="73" t="s">
        <v>52</v>
      </c>
      <c r="J38" s="74"/>
      <c r="K38" s="75"/>
      <c r="L38" s="76"/>
      <c r="M38" s="77">
        <v>150</v>
      </c>
      <c r="N38" s="77">
        <v>0</v>
      </c>
      <c r="O38" s="78">
        <v>150</v>
      </c>
      <c r="P38" s="79">
        <v>0.3</v>
      </c>
      <c r="Q38" s="75">
        <f t="shared" si="0"/>
        <v>45</v>
      </c>
      <c r="R38" s="80" t="s">
        <v>48</v>
      </c>
      <c r="S38" s="81"/>
    </row>
    <row r="39" s="3" customFormat="1" ht="15.75" customHeight="1" spans="1:19">
      <c r="A39" s="28">
        <v>30</v>
      </c>
      <c r="B39" s="69" t="s">
        <v>90</v>
      </c>
      <c r="C39" s="69" t="s">
        <v>88</v>
      </c>
      <c r="D39" s="70"/>
      <c r="E39" s="71"/>
      <c r="F39" s="71"/>
      <c r="G39" s="72" t="s">
        <v>51</v>
      </c>
      <c r="H39" s="72">
        <v>1</v>
      </c>
      <c r="I39" s="73" t="s">
        <v>52</v>
      </c>
      <c r="J39" s="74"/>
      <c r="K39" s="75"/>
      <c r="L39" s="76"/>
      <c r="M39" s="77">
        <v>150</v>
      </c>
      <c r="N39" s="77">
        <v>0</v>
      </c>
      <c r="O39" s="78">
        <v>150</v>
      </c>
      <c r="P39" s="79">
        <v>0.3</v>
      </c>
      <c r="Q39" s="75">
        <f t="shared" si="0"/>
        <v>45</v>
      </c>
      <c r="R39" s="80" t="s">
        <v>48</v>
      </c>
      <c r="S39" s="81"/>
    </row>
    <row r="40" s="3" customFormat="1" ht="15.75" customHeight="1" spans="1:19">
      <c r="A40" s="28">
        <v>31</v>
      </c>
      <c r="B40" s="69" t="s">
        <v>91</v>
      </c>
      <c r="C40" s="69" t="s">
        <v>88</v>
      </c>
      <c r="D40" s="70"/>
      <c r="E40" s="71"/>
      <c r="F40" s="71"/>
      <c r="G40" s="72" t="s">
        <v>51</v>
      </c>
      <c r="H40" s="72">
        <v>1</v>
      </c>
      <c r="I40" s="73" t="s">
        <v>52</v>
      </c>
      <c r="J40" s="74"/>
      <c r="K40" s="75"/>
      <c r="L40" s="76"/>
      <c r="M40" s="77">
        <v>150</v>
      </c>
      <c r="N40" s="77">
        <v>0</v>
      </c>
      <c r="O40" s="78">
        <v>150</v>
      </c>
      <c r="P40" s="79">
        <v>0.3</v>
      </c>
      <c r="Q40" s="75">
        <f t="shared" si="0"/>
        <v>45</v>
      </c>
      <c r="R40" s="80" t="s">
        <v>48</v>
      </c>
      <c r="S40" s="81"/>
    </row>
    <row r="41" s="3" customFormat="1" ht="15.75" customHeight="1" spans="1:19">
      <c r="A41" s="28">
        <v>32</v>
      </c>
      <c r="B41" s="69" t="s">
        <v>92</v>
      </c>
      <c r="C41" s="69" t="s">
        <v>88</v>
      </c>
      <c r="D41" s="70"/>
      <c r="E41" s="71"/>
      <c r="F41" s="71"/>
      <c r="G41" s="72" t="s">
        <v>51</v>
      </c>
      <c r="H41" s="72">
        <v>1</v>
      </c>
      <c r="I41" s="73" t="s">
        <v>52</v>
      </c>
      <c r="J41" s="74"/>
      <c r="K41" s="75"/>
      <c r="L41" s="76"/>
      <c r="M41" s="77">
        <v>150</v>
      </c>
      <c r="N41" s="77">
        <v>0</v>
      </c>
      <c r="O41" s="78">
        <v>150</v>
      </c>
      <c r="P41" s="79">
        <v>0.3</v>
      </c>
      <c r="Q41" s="75">
        <f t="shared" si="0"/>
        <v>45</v>
      </c>
      <c r="R41" s="80" t="s">
        <v>48</v>
      </c>
      <c r="S41" s="81"/>
    </row>
    <row r="42" s="3" customFormat="1" ht="15.75" customHeight="1" spans="1:19">
      <c r="A42" s="28">
        <v>33</v>
      </c>
      <c r="B42" s="69" t="s">
        <v>93</v>
      </c>
      <c r="C42" s="69" t="s">
        <v>88</v>
      </c>
      <c r="D42" s="70"/>
      <c r="E42" s="71"/>
      <c r="F42" s="71"/>
      <c r="G42" s="72" t="s">
        <v>51</v>
      </c>
      <c r="H42" s="72">
        <v>1</v>
      </c>
      <c r="I42" s="73" t="s">
        <v>52</v>
      </c>
      <c r="J42" s="74"/>
      <c r="K42" s="75"/>
      <c r="L42" s="76"/>
      <c r="M42" s="77">
        <v>150</v>
      </c>
      <c r="N42" s="77">
        <v>0</v>
      </c>
      <c r="O42" s="78">
        <v>150</v>
      </c>
      <c r="P42" s="79">
        <v>0.3</v>
      </c>
      <c r="Q42" s="75">
        <f t="shared" si="0"/>
        <v>45</v>
      </c>
      <c r="R42" s="80" t="s">
        <v>48</v>
      </c>
      <c r="S42" s="81"/>
    </row>
    <row r="43" s="3" customFormat="1" ht="15.75" customHeight="1" spans="1:19">
      <c r="A43" s="28">
        <v>34</v>
      </c>
      <c r="B43" s="69" t="s">
        <v>94</v>
      </c>
      <c r="C43" s="69" t="s">
        <v>88</v>
      </c>
      <c r="D43" s="70"/>
      <c r="E43" s="71"/>
      <c r="F43" s="71"/>
      <c r="G43" s="72" t="s">
        <v>51</v>
      </c>
      <c r="H43" s="72">
        <v>1</v>
      </c>
      <c r="I43" s="73" t="s">
        <v>52</v>
      </c>
      <c r="J43" s="74"/>
      <c r="K43" s="75"/>
      <c r="L43" s="76"/>
      <c r="M43" s="77">
        <v>150</v>
      </c>
      <c r="N43" s="77">
        <v>0</v>
      </c>
      <c r="O43" s="78">
        <v>150</v>
      </c>
      <c r="P43" s="79">
        <v>0.3</v>
      </c>
      <c r="Q43" s="75">
        <f t="shared" si="0"/>
        <v>45</v>
      </c>
      <c r="R43" s="80" t="s">
        <v>48</v>
      </c>
      <c r="S43" s="81"/>
    </row>
    <row r="44" s="3" customFormat="1" ht="15.75" customHeight="1" spans="1:19">
      <c r="A44" s="28">
        <v>35</v>
      </c>
      <c r="B44" s="69" t="s">
        <v>95</v>
      </c>
      <c r="C44" s="69" t="s">
        <v>88</v>
      </c>
      <c r="D44" s="70"/>
      <c r="E44" s="71"/>
      <c r="F44" s="71"/>
      <c r="G44" s="72" t="s">
        <v>51</v>
      </c>
      <c r="H44" s="72">
        <v>1</v>
      </c>
      <c r="I44" s="73" t="s">
        <v>52</v>
      </c>
      <c r="J44" s="74"/>
      <c r="K44" s="75"/>
      <c r="L44" s="76"/>
      <c r="M44" s="77">
        <v>150</v>
      </c>
      <c r="N44" s="77">
        <v>0</v>
      </c>
      <c r="O44" s="78">
        <v>150</v>
      </c>
      <c r="P44" s="79">
        <v>0.3</v>
      </c>
      <c r="Q44" s="75">
        <f t="shared" si="0"/>
        <v>45</v>
      </c>
      <c r="R44" s="80" t="s">
        <v>48</v>
      </c>
      <c r="S44" s="81"/>
    </row>
    <row r="45" s="3" customFormat="1" ht="15.75" customHeight="1" spans="1:19">
      <c r="A45" s="28">
        <v>36</v>
      </c>
      <c r="B45" s="69" t="s">
        <v>96</v>
      </c>
      <c r="C45" s="69" t="s">
        <v>88</v>
      </c>
      <c r="D45" s="70"/>
      <c r="E45" s="71"/>
      <c r="F45" s="71"/>
      <c r="G45" s="72" t="s">
        <v>51</v>
      </c>
      <c r="H45" s="72">
        <v>1</v>
      </c>
      <c r="I45" s="73" t="s">
        <v>52</v>
      </c>
      <c r="J45" s="74"/>
      <c r="K45" s="75"/>
      <c r="L45" s="76"/>
      <c r="M45" s="77">
        <v>150</v>
      </c>
      <c r="N45" s="77">
        <v>0</v>
      </c>
      <c r="O45" s="78">
        <v>150</v>
      </c>
      <c r="P45" s="79">
        <v>0.3</v>
      </c>
      <c r="Q45" s="75">
        <f t="shared" si="0"/>
        <v>45</v>
      </c>
      <c r="R45" s="80" t="s">
        <v>48</v>
      </c>
      <c r="S45" s="81"/>
    </row>
    <row r="46" s="3" customFormat="1" ht="15.75" customHeight="1" spans="1:19">
      <c r="A46" s="28">
        <v>37</v>
      </c>
      <c r="B46" s="69" t="s">
        <v>97</v>
      </c>
      <c r="C46" s="69" t="s">
        <v>88</v>
      </c>
      <c r="D46" s="70"/>
      <c r="E46" s="71"/>
      <c r="F46" s="71"/>
      <c r="G46" s="72" t="s">
        <v>51</v>
      </c>
      <c r="H46" s="72">
        <v>1</v>
      </c>
      <c r="I46" s="73" t="s">
        <v>52</v>
      </c>
      <c r="J46" s="74"/>
      <c r="K46" s="75"/>
      <c r="L46" s="76"/>
      <c r="M46" s="77">
        <v>150</v>
      </c>
      <c r="N46" s="77">
        <v>0</v>
      </c>
      <c r="O46" s="78">
        <v>150</v>
      </c>
      <c r="P46" s="79">
        <v>0.3</v>
      </c>
      <c r="Q46" s="75">
        <f t="shared" si="0"/>
        <v>45</v>
      </c>
      <c r="R46" s="80" t="s">
        <v>48</v>
      </c>
      <c r="S46" s="81"/>
    </row>
    <row r="47" s="3" customFormat="1" ht="15.75" customHeight="1" spans="1:19">
      <c r="A47" s="28">
        <v>38</v>
      </c>
      <c r="B47" s="69" t="s">
        <v>98</v>
      </c>
      <c r="C47" s="69" t="s">
        <v>88</v>
      </c>
      <c r="D47" s="70"/>
      <c r="E47" s="71"/>
      <c r="F47" s="71"/>
      <c r="G47" s="72" t="s">
        <v>51</v>
      </c>
      <c r="H47" s="72">
        <v>1</v>
      </c>
      <c r="I47" s="73" t="s">
        <v>52</v>
      </c>
      <c r="J47" s="74"/>
      <c r="K47" s="75"/>
      <c r="L47" s="76"/>
      <c r="M47" s="77">
        <v>150</v>
      </c>
      <c r="N47" s="77">
        <v>0</v>
      </c>
      <c r="O47" s="78">
        <v>150</v>
      </c>
      <c r="P47" s="79">
        <v>0.3</v>
      </c>
      <c r="Q47" s="75">
        <f t="shared" si="0"/>
        <v>45</v>
      </c>
      <c r="R47" s="80" t="s">
        <v>48</v>
      </c>
      <c r="S47" s="81"/>
    </row>
    <row r="48" s="3" customFormat="1" ht="15.75" customHeight="1" spans="1:19">
      <c r="A48" s="28">
        <v>39</v>
      </c>
      <c r="B48" s="69" t="s">
        <v>99</v>
      </c>
      <c r="C48" s="69" t="s">
        <v>88</v>
      </c>
      <c r="D48" s="70"/>
      <c r="E48" s="71"/>
      <c r="F48" s="71"/>
      <c r="G48" s="72" t="s">
        <v>51</v>
      </c>
      <c r="H48" s="72">
        <v>1</v>
      </c>
      <c r="I48" s="73" t="s">
        <v>52</v>
      </c>
      <c r="J48" s="74"/>
      <c r="K48" s="75"/>
      <c r="L48" s="76"/>
      <c r="M48" s="77">
        <v>150</v>
      </c>
      <c r="N48" s="77">
        <v>0</v>
      </c>
      <c r="O48" s="78">
        <v>150</v>
      </c>
      <c r="P48" s="79">
        <v>0.3</v>
      </c>
      <c r="Q48" s="75">
        <f t="shared" si="0"/>
        <v>45</v>
      </c>
      <c r="R48" s="80" t="s">
        <v>48</v>
      </c>
      <c r="S48" s="81"/>
    </row>
    <row r="49" s="3" customFormat="1" ht="15.75" customHeight="1" spans="1:19">
      <c r="A49" s="28">
        <v>40</v>
      </c>
      <c r="B49" s="69" t="s">
        <v>100</v>
      </c>
      <c r="C49" s="69" t="s">
        <v>88</v>
      </c>
      <c r="D49" s="70"/>
      <c r="E49" s="71"/>
      <c r="F49" s="71"/>
      <c r="G49" s="72" t="s">
        <v>51</v>
      </c>
      <c r="H49" s="72">
        <v>1</v>
      </c>
      <c r="I49" s="73" t="s">
        <v>52</v>
      </c>
      <c r="J49" s="74"/>
      <c r="K49" s="75"/>
      <c r="L49" s="76"/>
      <c r="M49" s="77">
        <v>150</v>
      </c>
      <c r="N49" s="77">
        <v>0</v>
      </c>
      <c r="O49" s="78">
        <v>150</v>
      </c>
      <c r="P49" s="79">
        <v>0.3</v>
      </c>
      <c r="Q49" s="75">
        <f t="shared" si="0"/>
        <v>45</v>
      </c>
      <c r="R49" s="80" t="s">
        <v>48</v>
      </c>
      <c r="S49" s="81"/>
    </row>
    <row r="50" s="3" customFormat="1" ht="15.75" customHeight="1" spans="1:19">
      <c r="A50" s="28">
        <v>41</v>
      </c>
      <c r="B50" s="69" t="s">
        <v>101</v>
      </c>
      <c r="C50" s="69" t="s">
        <v>88</v>
      </c>
      <c r="D50" s="70"/>
      <c r="E50" s="71"/>
      <c r="F50" s="71"/>
      <c r="G50" s="72" t="s">
        <v>51</v>
      </c>
      <c r="H50" s="72">
        <v>1</v>
      </c>
      <c r="I50" s="73" t="s">
        <v>52</v>
      </c>
      <c r="J50" s="74"/>
      <c r="K50" s="75"/>
      <c r="L50" s="76"/>
      <c r="M50" s="77">
        <v>150</v>
      </c>
      <c r="N50" s="77">
        <v>0</v>
      </c>
      <c r="O50" s="78">
        <v>150</v>
      </c>
      <c r="P50" s="79">
        <v>0.3</v>
      </c>
      <c r="Q50" s="75">
        <f t="shared" si="0"/>
        <v>45</v>
      </c>
      <c r="R50" s="80" t="s">
        <v>48</v>
      </c>
      <c r="S50" s="81"/>
    </row>
    <row r="51" s="3" customFormat="1" ht="15.75" customHeight="1" spans="1:19">
      <c r="A51" s="28">
        <v>42</v>
      </c>
      <c r="B51" s="69" t="s">
        <v>102</v>
      </c>
      <c r="C51" s="69" t="s">
        <v>88</v>
      </c>
      <c r="D51" s="70"/>
      <c r="E51" s="71"/>
      <c r="F51" s="71"/>
      <c r="G51" s="72" t="s">
        <v>51</v>
      </c>
      <c r="H51" s="72">
        <v>1</v>
      </c>
      <c r="I51" s="73" t="s">
        <v>52</v>
      </c>
      <c r="J51" s="74"/>
      <c r="K51" s="75"/>
      <c r="L51" s="76"/>
      <c r="M51" s="77">
        <v>150</v>
      </c>
      <c r="N51" s="77">
        <v>0</v>
      </c>
      <c r="O51" s="78">
        <v>150</v>
      </c>
      <c r="P51" s="79">
        <v>0.3</v>
      </c>
      <c r="Q51" s="75">
        <f t="shared" si="0"/>
        <v>45</v>
      </c>
      <c r="R51" s="80" t="s">
        <v>48</v>
      </c>
      <c r="S51" s="81"/>
    </row>
    <row r="52" s="3" customFormat="1" ht="15.75" customHeight="1" spans="1:19">
      <c r="A52" s="28">
        <v>43</v>
      </c>
      <c r="B52" s="69" t="s">
        <v>103</v>
      </c>
      <c r="C52" s="69" t="s">
        <v>88</v>
      </c>
      <c r="D52" s="70"/>
      <c r="E52" s="71"/>
      <c r="F52" s="71"/>
      <c r="G52" s="72" t="s">
        <v>51</v>
      </c>
      <c r="H52" s="72">
        <v>1</v>
      </c>
      <c r="I52" s="73" t="s">
        <v>52</v>
      </c>
      <c r="J52" s="74"/>
      <c r="K52" s="75"/>
      <c r="L52" s="76"/>
      <c r="M52" s="77">
        <v>150</v>
      </c>
      <c r="N52" s="77">
        <v>0</v>
      </c>
      <c r="O52" s="78">
        <v>150</v>
      </c>
      <c r="P52" s="79">
        <v>0.3</v>
      </c>
      <c r="Q52" s="75">
        <f t="shared" si="0"/>
        <v>45</v>
      </c>
      <c r="R52" s="80" t="s">
        <v>48</v>
      </c>
      <c r="S52" s="81"/>
    </row>
    <row r="53" s="3" customFormat="1" ht="15.75" customHeight="1" spans="1:19">
      <c r="A53" s="28">
        <v>44</v>
      </c>
      <c r="B53" s="69" t="s">
        <v>104</v>
      </c>
      <c r="C53" s="69" t="s">
        <v>88</v>
      </c>
      <c r="D53" s="70"/>
      <c r="E53" s="71"/>
      <c r="F53" s="71"/>
      <c r="G53" s="72" t="s">
        <v>51</v>
      </c>
      <c r="H53" s="72">
        <v>1</v>
      </c>
      <c r="I53" s="73" t="s">
        <v>52</v>
      </c>
      <c r="J53" s="74"/>
      <c r="K53" s="75"/>
      <c r="L53" s="76"/>
      <c r="M53" s="77">
        <v>150</v>
      </c>
      <c r="N53" s="77">
        <v>0</v>
      </c>
      <c r="O53" s="78">
        <v>150</v>
      </c>
      <c r="P53" s="79">
        <v>0.3</v>
      </c>
      <c r="Q53" s="75">
        <f t="shared" si="0"/>
        <v>45</v>
      </c>
      <c r="R53" s="80" t="s">
        <v>48</v>
      </c>
      <c r="S53" s="81"/>
    </row>
    <row r="54" s="3" customFormat="1" ht="15.75" customHeight="1" spans="1:19">
      <c r="A54" s="28">
        <v>45</v>
      </c>
      <c r="B54" s="69" t="s">
        <v>105</v>
      </c>
      <c r="C54" s="69" t="s">
        <v>88</v>
      </c>
      <c r="D54" s="70"/>
      <c r="E54" s="71"/>
      <c r="F54" s="71"/>
      <c r="G54" s="72" t="s">
        <v>51</v>
      </c>
      <c r="H54" s="72">
        <v>1</v>
      </c>
      <c r="I54" s="73" t="s">
        <v>52</v>
      </c>
      <c r="J54" s="74"/>
      <c r="K54" s="75"/>
      <c r="L54" s="76"/>
      <c r="M54" s="77">
        <v>150</v>
      </c>
      <c r="N54" s="77">
        <v>0</v>
      </c>
      <c r="O54" s="78">
        <v>150</v>
      </c>
      <c r="P54" s="79">
        <v>0.3</v>
      </c>
      <c r="Q54" s="75">
        <f t="shared" si="0"/>
        <v>45</v>
      </c>
      <c r="R54" s="80" t="s">
        <v>48</v>
      </c>
      <c r="S54" s="81"/>
    </row>
    <row r="55" s="3" customFormat="1" ht="15.75" customHeight="1" spans="1:19">
      <c r="A55" s="28">
        <v>46</v>
      </c>
      <c r="B55" s="69" t="s">
        <v>106</v>
      </c>
      <c r="C55" s="69" t="s">
        <v>88</v>
      </c>
      <c r="D55" s="70"/>
      <c r="E55" s="71"/>
      <c r="F55" s="71"/>
      <c r="G55" s="72" t="s">
        <v>51</v>
      </c>
      <c r="H55" s="72">
        <v>1</v>
      </c>
      <c r="I55" s="73" t="s">
        <v>52</v>
      </c>
      <c r="J55" s="74"/>
      <c r="K55" s="75"/>
      <c r="L55" s="76"/>
      <c r="M55" s="77">
        <v>150</v>
      </c>
      <c r="N55" s="77">
        <v>0</v>
      </c>
      <c r="O55" s="78">
        <v>150</v>
      </c>
      <c r="P55" s="79">
        <v>0.3</v>
      </c>
      <c r="Q55" s="75">
        <f t="shared" si="0"/>
        <v>45</v>
      </c>
      <c r="R55" s="80" t="s">
        <v>48</v>
      </c>
      <c r="S55" s="81"/>
    </row>
    <row r="56" s="3" customFormat="1" ht="15.75" customHeight="1" spans="1:19">
      <c r="A56" s="28">
        <v>47</v>
      </c>
      <c r="B56" s="69" t="s">
        <v>107</v>
      </c>
      <c r="C56" s="69" t="s">
        <v>88</v>
      </c>
      <c r="D56" s="70"/>
      <c r="E56" s="71"/>
      <c r="F56" s="71"/>
      <c r="G56" s="72" t="s">
        <v>51</v>
      </c>
      <c r="H56" s="72">
        <v>1</v>
      </c>
      <c r="I56" s="73" t="s">
        <v>52</v>
      </c>
      <c r="J56" s="74"/>
      <c r="K56" s="75"/>
      <c r="L56" s="76"/>
      <c r="M56" s="77">
        <v>150</v>
      </c>
      <c r="N56" s="77">
        <v>0</v>
      </c>
      <c r="O56" s="78">
        <v>150</v>
      </c>
      <c r="P56" s="79">
        <v>0.3</v>
      </c>
      <c r="Q56" s="75">
        <f t="shared" si="0"/>
        <v>45</v>
      </c>
      <c r="R56" s="80" t="s">
        <v>48</v>
      </c>
      <c r="S56" s="81"/>
    </row>
    <row r="57" s="3" customFormat="1" ht="15.75" customHeight="1" spans="1:19">
      <c r="A57" s="28">
        <v>48</v>
      </c>
      <c r="B57" s="69" t="s">
        <v>108</v>
      </c>
      <c r="C57" s="69" t="s">
        <v>88</v>
      </c>
      <c r="D57" s="70"/>
      <c r="E57" s="71"/>
      <c r="F57" s="71"/>
      <c r="G57" s="72" t="s">
        <v>51</v>
      </c>
      <c r="H57" s="72">
        <v>1</v>
      </c>
      <c r="I57" s="73" t="s">
        <v>52</v>
      </c>
      <c r="J57" s="74"/>
      <c r="K57" s="75"/>
      <c r="L57" s="76"/>
      <c r="M57" s="77">
        <v>150</v>
      </c>
      <c r="N57" s="77">
        <v>0</v>
      </c>
      <c r="O57" s="78">
        <v>150</v>
      </c>
      <c r="P57" s="79">
        <v>0.3</v>
      </c>
      <c r="Q57" s="75">
        <f t="shared" si="0"/>
        <v>45</v>
      </c>
      <c r="R57" s="80" t="s">
        <v>48</v>
      </c>
      <c r="S57" s="81"/>
    </row>
    <row r="58" s="3" customFormat="1" ht="15.75" customHeight="1" spans="1:19">
      <c r="A58" s="28">
        <v>49</v>
      </c>
      <c r="B58" s="69" t="s">
        <v>109</v>
      </c>
      <c r="C58" s="69" t="s">
        <v>88</v>
      </c>
      <c r="D58" s="70"/>
      <c r="E58" s="71"/>
      <c r="F58" s="71"/>
      <c r="G58" s="72" t="s">
        <v>51</v>
      </c>
      <c r="H58" s="72">
        <v>1</v>
      </c>
      <c r="I58" s="73" t="s">
        <v>52</v>
      </c>
      <c r="J58" s="74"/>
      <c r="K58" s="75"/>
      <c r="L58" s="76"/>
      <c r="M58" s="77">
        <v>150</v>
      </c>
      <c r="N58" s="77">
        <v>0</v>
      </c>
      <c r="O58" s="78">
        <v>150</v>
      </c>
      <c r="P58" s="79">
        <v>0.3</v>
      </c>
      <c r="Q58" s="75">
        <f t="shared" si="0"/>
        <v>45</v>
      </c>
      <c r="R58" s="80" t="s">
        <v>48</v>
      </c>
      <c r="S58" s="81"/>
    </row>
    <row r="59" s="3" customFormat="1" ht="15.75" customHeight="1" spans="1:19">
      <c r="A59" s="28">
        <v>50</v>
      </c>
      <c r="B59" s="69" t="s">
        <v>110</v>
      </c>
      <c r="C59" s="69" t="s">
        <v>88</v>
      </c>
      <c r="D59" s="70"/>
      <c r="E59" s="71"/>
      <c r="F59" s="71"/>
      <c r="G59" s="72" t="s">
        <v>51</v>
      </c>
      <c r="H59" s="72">
        <v>1</v>
      </c>
      <c r="I59" s="73" t="s">
        <v>52</v>
      </c>
      <c r="J59" s="74"/>
      <c r="K59" s="75"/>
      <c r="L59" s="76"/>
      <c r="M59" s="77">
        <v>150</v>
      </c>
      <c r="N59" s="77">
        <v>0</v>
      </c>
      <c r="O59" s="78">
        <v>150</v>
      </c>
      <c r="P59" s="79">
        <v>0.3</v>
      </c>
      <c r="Q59" s="75">
        <f t="shared" si="0"/>
        <v>45</v>
      </c>
      <c r="R59" s="80" t="s">
        <v>48</v>
      </c>
      <c r="S59" s="81"/>
    </row>
    <row r="60" s="3" customFormat="1" ht="15.75" customHeight="1" spans="1:19">
      <c r="A60" s="28">
        <v>51</v>
      </c>
      <c r="B60" s="69" t="s">
        <v>111</v>
      </c>
      <c r="C60" s="69" t="s">
        <v>88</v>
      </c>
      <c r="D60" s="70"/>
      <c r="E60" s="71"/>
      <c r="F60" s="71"/>
      <c r="G60" s="72" t="s">
        <v>51</v>
      </c>
      <c r="H60" s="72">
        <v>1</v>
      </c>
      <c r="I60" s="73" t="s">
        <v>52</v>
      </c>
      <c r="J60" s="74"/>
      <c r="K60" s="75"/>
      <c r="L60" s="76"/>
      <c r="M60" s="77">
        <v>150</v>
      </c>
      <c r="N60" s="77">
        <v>0</v>
      </c>
      <c r="O60" s="78">
        <v>150</v>
      </c>
      <c r="P60" s="79">
        <v>0.3</v>
      </c>
      <c r="Q60" s="75">
        <f t="shared" si="0"/>
        <v>45</v>
      </c>
      <c r="R60" s="80" t="s">
        <v>48</v>
      </c>
      <c r="S60" s="81"/>
    </row>
    <row r="61" s="3" customFormat="1" ht="15.75" customHeight="1" spans="1:19">
      <c r="A61" s="28">
        <v>52</v>
      </c>
      <c r="B61" s="69" t="s">
        <v>112</v>
      </c>
      <c r="C61" s="69" t="s">
        <v>88</v>
      </c>
      <c r="D61" s="70"/>
      <c r="E61" s="71"/>
      <c r="F61" s="71"/>
      <c r="G61" s="72" t="s">
        <v>51</v>
      </c>
      <c r="H61" s="72">
        <v>1</v>
      </c>
      <c r="I61" s="73" t="s">
        <v>52</v>
      </c>
      <c r="J61" s="74"/>
      <c r="K61" s="75"/>
      <c r="L61" s="76"/>
      <c r="M61" s="77">
        <v>150</v>
      </c>
      <c r="N61" s="77">
        <v>0</v>
      </c>
      <c r="O61" s="78">
        <v>150</v>
      </c>
      <c r="P61" s="79">
        <v>0.3</v>
      </c>
      <c r="Q61" s="75">
        <f t="shared" si="0"/>
        <v>45</v>
      </c>
      <c r="R61" s="80" t="s">
        <v>48</v>
      </c>
      <c r="S61" s="81"/>
    </row>
    <row r="62" s="3" customFormat="1" ht="15.75" customHeight="1" spans="1:19">
      <c r="A62" s="28">
        <v>53</v>
      </c>
      <c r="B62" s="69" t="s">
        <v>113</v>
      </c>
      <c r="C62" s="69" t="s">
        <v>88</v>
      </c>
      <c r="D62" s="70"/>
      <c r="E62" s="71"/>
      <c r="F62" s="71"/>
      <c r="G62" s="72" t="s">
        <v>51</v>
      </c>
      <c r="H62" s="72">
        <v>1</v>
      </c>
      <c r="I62" s="73" t="s">
        <v>52</v>
      </c>
      <c r="J62" s="74"/>
      <c r="K62" s="75"/>
      <c r="L62" s="76"/>
      <c r="M62" s="77">
        <v>150</v>
      </c>
      <c r="N62" s="77">
        <v>0</v>
      </c>
      <c r="O62" s="78">
        <v>150</v>
      </c>
      <c r="P62" s="79">
        <v>0.3</v>
      </c>
      <c r="Q62" s="75">
        <f t="shared" si="0"/>
        <v>45</v>
      </c>
      <c r="R62" s="80" t="s">
        <v>48</v>
      </c>
      <c r="S62" s="81"/>
    </row>
    <row r="63" s="3" customFormat="1" ht="15.75" customHeight="1" spans="1:19">
      <c r="A63" s="28">
        <v>54</v>
      </c>
      <c r="B63" s="69" t="s">
        <v>114</v>
      </c>
      <c r="C63" s="69" t="s">
        <v>88</v>
      </c>
      <c r="D63" s="70"/>
      <c r="E63" s="71"/>
      <c r="F63" s="71"/>
      <c r="G63" s="72" t="s">
        <v>51</v>
      </c>
      <c r="H63" s="72">
        <v>1</v>
      </c>
      <c r="I63" s="73" t="s">
        <v>52</v>
      </c>
      <c r="J63" s="74"/>
      <c r="K63" s="75"/>
      <c r="L63" s="76"/>
      <c r="M63" s="77">
        <v>150</v>
      </c>
      <c r="N63" s="77">
        <v>0</v>
      </c>
      <c r="O63" s="78">
        <v>150</v>
      </c>
      <c r="P63" s="79">
        <v>0.3</v>
      </c>
      <c r="Q63" s="75">
        <f t="shared" si="0"/>
        <v>45</v>
      </c>
      <c r="R63" s="80" t="s">
        <v>48</v>
      </c>
      <c r="S63" s="81"/>
    </row>
    <row r="64" s="3" customFormat="1" ht="15.75" customHeight="1" spans="1:19">
      <c r="A64" s="28">
        <v>55</v>
      </c>
      <c r="B64" s="69" t="s">
        <v>115</v>
      </c>
      <c r="C64" s="69" t="s">
        <v>88</v>
      </c>
      <c r="D64" s="70"/>
      <c r="E64" s="71"/>
      <c r="F64" s="71"/>
      <c r="G64" s="72" t="s">
        <v>51</v>
      </c>
      <c r="H64" s="72">
        <v>1</v>
      </c>
      <c r="I64" s="73" t="s">
        <v>52</v>
      </c>
      <c r="J64" s="74"/>
      <c r="K64" s="75"/>
      <c r="L64" s="76"/>
      <c r="M64" s="77">
        <v>150</v>
      </c>
      <c r="N64" s="77">
        <v>0</v>
      </c>
      <c r="O64" s="78">
        <v>150</v>
      </c>
      <c r="P64" s="79">
        <v>0.3</v>
      </c>
      <c r="Q64" s="75">
        <f t="shared" si="0"/>
        <v>45</v>
      </c>
      <c r="R64" s="80" t="s">
        <v>48</v>
      </c>
      <c r="S64" s="81"/>
    </row>
    <row r="65" s="3" customFormat="1" ht="15.75" customHeight="1" spans="1:19">
      <c r="A65" s="28">
        <v>56</v>
      </c>
      <c r="B65" s="69" t="s">
        <v>116</v>
      </c>
      <c r="C65" s="69" t="s">
        <v>88</v>
      </c>
      <c r="D65" s="70"/>
      <c r="E65" s="71"/>
      <c r="F65" s="71"/>
      <c r="G65" s="72" t="s">
        <v>51</v>
      </c>
      <c r="H65" s="72">
        <v>1</v>
      </c>
      <c r="I65" s="73" t="s">
        <v>52</v>
      </c>
      <c r="J65" s="74"/>
      <c r="K65" s="75"/>
      <c r="L65" s="76"/>
      <c r="M65" s="77">
        <v>150</v>
      </c>
      <c r="N65" s="77">
        <v>0</v>
      </c>
      <c r="O65" s="78">
        <v>150</v>
      </c>
      <c r="P65" s="79">
        <v>0.3</v>
      </c>
      <c r="Q65" s="75">
        <f t="shared" si="0"/>
        <v>45</v>
      </c>
      <c r="R65" s="80" t="s">
        <v>48</v>
      </c>
      <c r="S65" s="81"/>
    </row>
    <row r="66" s="3" customFormat="1" ht="15.75" customHeight="1" spans="1:19">
      <c r="A66" s="28">
        <v>57</v>
      </c>
      <c r="B66" s="69" t="s">
        <v>117</v>
      </c>
      <c r="C66" s="69" t="s">
        <v>88</v>
      </c>
      <c r="D66" s="70"/>
      <c r="E66" s="71"/>
      <c r="F66" s="71"/>
      <c r="G66" s="72" t="s">
        <v>51</v>
      </c>
      <c r="H66" s="72">
        <v>1</v>
      </c>
      <c r="I66" s="73" t="s">
        <v>52</v>
      </c>
      <c r="J66" s="74"/>
      <c r="K66" s="75"/>
      <c r="L66" s="76"/>
      <c r="M66" s="77">
        <v>150</v>
      </c>
      <c r="N66" s="77">
        <v>0</v>
      </c>
      <c r="O66" s="78">
        <v>150</v>
      </c>
      <c r="P66" s="79">
        <v>0.3</v>
      </c>
      <c r="Q66" s="75">
        <f t="shared" si="0"/>
        <v>45</v>
      </c>
      <c r="R66" s="80" t="s">
        <v>48</v>
      </c>
      <c r="S66" s="81"/>
    </row>
    <row r="67" s="3" customFormat="1" ht="15.75" customHeight="1" spans="1:19">
      <c r="A67" s="28">
        <v>58</v>
      </c>
      <c r="B67" s="69" t="s">
        <v>118</v>
      </c>
      <c r="C67" s="69" t="s">
        <v>88</v>
      </c>
      <c r="D67" s="70"/>
      <c r="E67" s="71"/>
      <c r="F67" s="71"/>
      <c r="G67" s="72" t="s">
        <v>51</v>
      </c>
      <c r="H67" s="72">
        <v>1</v>
      </c>
      <c r="I67" s="73" t="s">
        <v>52</v>
      </c>
      <c r="J67" s="74"/>
      <c r="K67" s="75"/>
      <c r="L67" s="76"/>
      <c r="M67" s="77">
        <v>150</v>
      </c>
      <c r="N67" s="77">
        <v>0</v>
      </c>
      <c r="O67" s="78">
        <v>150</v>
      </c>
      <c r="P67" s="79">
        <v>0.3</v>
      </c>
      <c r="Q67" s="75">
        <f t="shared" si="0"/>
        <v>45</v>
      </c>
      <c r="R67" s="80" t="s">
        <v>48</v>
      </c>
      <c r="S67" s="81"/>
    </row>
    <row r="68" s="3" customFormat="1" ht="15.75" customHeight="1" spans="1:19">
      <c r="A68" s="28">
        <v>59</v>
      </c>
      <c r="B68" s="69" t="s">
        <v>119</v>
      </c>
      <c r="C68" s="69" t="s">
        <v>88</v>
      </c>
      <c r="D68" s="70"/>
      <c r="E68" s="71"/>
      <c r="F68" s="71"/>
      <c r="G68" s="72" t="s">
        <v>51</v>
      </c>
      <c r="H68" s="72">
        <v>1</v>
      </c>
      <c r="I68" s="73" t="s">
        <v>52</v>
      </c>
      <c r="J68" s="74"/>
      <c r="K68" s="75"/>
      <c r="L68" s="76"/>
      <c r="M68" s="77">
        <v>1300</v>
      </c>
      <c r="N68" s="77">
        <v>0</v>
      </c>
      <c r="O68" s="78">
        <v>1300</v>
      </c>
      <c r="P68" s="79">
        <v>0.3</v>
      </c>
      <c r="Q68" s="75">
        <f t="shared" si="0"/>
        <v>390</v>
      </c>
      <c r="R68" s="80" t="s">
        <v>48</v>
      </c>
      <c r="S68" s="81"/>
    </row>
    <row r="69" s="3" customFormat="1" ht="15.75" customHeight="1" spans="1:19">
      <c r="A69" s="28">
        <v>60</v>
      </c>
      <c r="B69" s="69" t="s">
        <v>120</v>
      </c>
      <c r="C69" s="69" t="s">
        <v>88</v>
      </c>
      <c r="D69" s="70"/>
      <c r="E69" s="71"/>
      <c r="F69" s="71"/>
      <c r="G69" s="72" t="s">
        <v>51</v>
      </c>
      <c r="H69" s="72">
        <v>1</v>
      </c>
      <c r="I69" s="73" t="s">
        <v>52</v>
      </c>
      <c r="J69" s="74"/>
      <c r="K69" s="75"/>
      <c r="L69" s="76"/>
      <c r="M69" s="77">
        <v>1300</v>
      </c>
      <c r="N69" s="77">
        <v>0</v>
      </c>
      <c r="O69" s="78">
        <v>1300</v>
      </c>
      <c r="P69" s="79">
        <v>0.3</v>
      </c>
      <c r="Q69" s="75">
        <f t="shared" si="0"/>
        <v>390</v>
      </c>
      <c r="R69" s="80" t="s">
        <v>48</v>
      </c>
      <c r="S69" s="81"/>
    </row>
    <row r="70" s="3" customFormat="1" ht="15.75" customHeight="1" spans="1:19">
      <c r="A70" s="28">
        <v>61</v>
      </c>
      <c r="B70" s="69" t="s">
        <v>121</v>
      </c>
      <c r="C70" s="69" t="s">
        <v>88</v>
      </c>
      <c r="D70" s="70"/>
      <c r="E70" s="71"/>
      <c r="F70" s="71"/>
      <c r="G70" s="72" t="s">
        <v>51</v>
      </c>
      <c r="H70" s="72">
        <v>1</v>
      </c>
      <c r="I70" s="73" t="s">
        <v>52</v>
      </c>
      <c r="J70" s="74"/>
      <c r="K70" s="75"/>
      <c r="L70" s="76"/>
      <c r="M70" s="77">
        <v>1300</v>
      </c>
      <c r="N70" s="77">
        <v>0</v>
      </c>
      <c r="O70" s="78">
        <v>1300</v>
      </c>
      <c r="P70" s="79">
        <v>0.3</v>
      </c>
      <c r="Q70" s="75">
        <f t="shared" si="0"/>
        <v>390</v>
      </c>
      <c r="R70" s="80" t="s">
        <v>48</v>
      </c>
      <c r="S70" s="81"/>
    </row>
    <row r="71" s="3" customFormat="1" ht="15.75" customHeight="1" spans="1:19">
      <c r="A71" s="28">
        <v>62</v>
      </c>
      <c r="B71" s="69" t="s">
        <v>122</v>
      </c>
      <c r="C71" s="69" t="s">
        <v>88</v>
      </c>
      <c r="D71" s="70"/>
      <c r="E71" s="71"/>
      <c r="F71" s="71"/>
      <c r="G71" s="72" t="s">
        <v>51</v>
      </c>
      <c r="H71" s="72">
        <v>1</v>
      </c>
      <c r="I71" s="73" t="s">
        <v>52</v>
      </c>
      <c r="J71" s="74"/>
      <c r="K71" s="75"/>
      <c r="L71" s="76"/>
      <c r="M71" s="77">
        <v>800</v>
      </c>
      <c r="N71" s="77">
        <v>0</v>
      </c>
      <c r="O71" s="78">
        <v>800</v>
      </c>
      <c r="P71" s="79">
        <v>0.3</v>
      </c>
      <c r="Q71" s="75">
        <f t="shared" si="0"/>
        <v>240</v>
      </c>
      <c r="R71" s="80" t="s">
        <v>48</v>
      </c>
      <c r="S71" s="81"/>
    </row>
    <row r="72" s="3" customFormat="1" ht="15.75" customHeight="1" spans="1:19">
      <c r="A72" s="28">
        <v>63</v>
      </c>
      <c r="B72" s="69" t="s">
        <v>123</v>
      </c>
      <c r="C72" s="69" t="s">
        <v>88</v>
      </c>
      <c r="D72" s="70"/>
      <c r="E72" s="71"/>
      <c r="F72" s="71"/>
      <c r="G72" s="72" t="s">
        <v>51</v>
      </c>
      <c r="H72" s="72">
        <v>1</v>
      </c>
      <c r="I72" s="73" t="s">
        <v>52</v>
      </c>
      <c r="J72" s="74"/>
      <c r="K72" s="75"/>
      <c r="L72" s="76"/>
      <c r="M72" s="77">
        <v>800</v>
      </c>
      <c r="N72" s="77">
        <v>0</v>
      </c>
      <c r="O72" s="78">
        <v>800</v>
      </c>
      <c r="P72" s="79">
        <v>0.3</v>
      </c>
      <c r="Q72" s="75">
        <f t="shared" si="0"/>
        <v>240</v>
      </c>
      <c r="R72" s="80" t="s">
        <v>48</v>
      </c>
      <c r="S72" s="81"/>
    </row>
    <row r="73" s="3" customFormat="1" ht="15.75" customHeight="1" spans="1:19">
      <c r="A73" s="28">
        <v>64</v>
      </c>
      <c r="B73" s="69" t="s">
        <v>124</v>
      </c>
      <c r="C73" s="69" t="s">
        <v>88</v>
      </c>
      <c r="D73" s="70"/>
      <c r="E73" s="71"/>
      <c r="F73" s="71"/>
      <c r="G73" s="72" t="s">
        <v>51</v>
      </c>
      <c r="H73" s="72">
        <v>1</v>
      </c>
      <c r="I73" s="73" t="s">
        <v>52</v>
      </c>
      <c r="J73" s="74"/>
      <c r="K73" s="75"/>
      <c r="L73" s="76"/>
      <c r="M73" s="77">
        <v>130</v>
      </c>
      <c r="N73" s="77">
        <v>0</v>
      </c>
      <c r="O73" s="78">
        <v>130</v>
      </c>
      <c r="P73" s="79">
        <v>0.3</v>
      </c>
      <c r="Q73" s="75">
        <f t="shared" si="0"/>
        <v>39</v>
      </c>
      <c r="R73" s="80" t="s">
        <v>48</v>
      </c>
      <c r="S73" s="81"/>
    </row>
    <row r="74" s="3" customFormat="1" ht="15.75" customHeight="1" spans="1:19">
      <c r="A74" s="28">
        <v>65</v>
      </c>
      <c r="B74" s="69" t="s">
        <v>125</v>
      </c>
      <c r="C74" s="69" t="s">
        <v>88</v>
      </c>
      <c r="D74" s="70"/>
      <c r="E74" s="71"/>
      <c r="F74" s="71"/>
      <c r="G74" s="72" t="s">
        <v>51</v>
      </c>
      <c r="H74" s="72">
        <v>1</v>
      </c>
      <c r="I74" s="73" t="s">
        <v>52</v>
      </c>
      <c r="J74" s="74"/>
      <c r="K74" s="75"/>
      <c r="L74" s="76"/>
      <c r="M74" s="77">
        <v>130</v>
      </c>
      <c r="N74" s="77">
        <v>0</v>
      </c>
      <c r="O74" s="78">
        <v>130</v>
      </c>
      <c r="P74" s="79">
        <v>0.3</v>
      </c>
      <c r="Q74" s="75">
        <f t="shared" si="0"/>
        <v>39</v>
      </c>
      <c r="R74" s="80" t="s">
        <v>48</v>
      </c>
      <c r="S74" s="81"/>
    </row>
    <row r="75" s="3" customFormat="1" ht="15.75" customHeight="1" spans="1:19">
      <c r="A75" s="28">
        <v>66</v>
      </c>
      <c r="B75" s="69" t="s">
        <v>126</v>
      </c>
      <c r="C75" s="69" t="s">
        <v>88</v>
      </c>
      <c r="D75" s="70"/>
      <c r="E75" s="71"/>
      <c r="F75" s="71"/>
      <c r="G75" s="72" t="s">
        <v>51</v>
      </c>
      <c r="H75" s="72">
        <v>1</v>
      </c>
      <c r="I75" s="73" t="s">
        <v>52</v>
      </c>
      <c r="J75" s="74"/>
      <c r="K75" s="75"/>
      <c r="L75" s="76"/>
      <c r="M75" s="77">
        <v>130</v>
      </c>
      <c r="N75" s="77">
        <v>0</v>
      </c>
      <c r="O75" s="78">
        <v>130</v>
      </c>
      <c r="P75" s="79">
        <v>0.3</v>
      </c>
      <c r="Q75" s="75">
        <f t="shared" ref="Q75:Q138" si="1">O75*P75</f>
        <v>39</v>
      </c>
      <c r="R75" s="80" t="s">
        <v>48</v>
      </c>
      <c r="S75" s="81"/>
    </row>
    <row r="76" s="3" customFormat="1" ht="15.75" customHeight="1" spans="1:19">
      <c r="A76" s="28">
        <v>67</v>
      </c>
      <c r="B76" s="69" t="s">
        <v>127</v>
      </c>
      <c r="C76" s="69" t="s">
        <v>88</v>
      </c>
      <c r="D76" s="70"/>
      <c r="E76" s="71"/>
      <c r="F76" s="71"/>
      <c r="G76" s="72" t="s">
        <v>51</v>
      </c>
      <c r="H76" s="72">
        <v>1</v>
      </c>
      <c r="I76" s="73" t="s">
        <v>52</v>
      </c>
      <c r="J76" s="74"/>
      <c r="K76" s="75"/>
      <c r="L76" s="76"/>
      <c r="M76" s="77">
        <v>130</v>
      </c>
      <c r="N76" s="77">
        <v>0</v>
      </c>
      <c r="O76" s="78">
        <v>130</v>
      </c>
      <c r="P76" s="79">
        <v>0.3</v>
      </c>
      <c r="Q76" s="75">
        <f t="shared" si="1"/>
        <v>39</v>
      </c>
      <c r="R76" s="80" t="s">
        <v>48</v>
      </c>
      <c r="S76" s="81"/>
    </row>
    <row r="77" s="3" customFormat="1" ht="15.75" customHeight="1" spans="1:19">
      <c r="A77" s="28">
        <v>68</v>
      </c>
      <c r="B77" s="69" t="s">
        <v>128</v>
      </c>
      <c r="C77" s="69" t="s">
        <v>88</v>
      </c>
      <c r="D77" s="70"/>
      <c r="E77" s="71"/>
      <c r="F77" s="71"/>
      <c r="G77" s="72" t="s">
        <v>51</v>
      </c>
      <c r="H77" s="72">
        <v>1</v>
      </c>
      <c r="I77" s="73" t="s">
        <v>52</v>
      </c>
      <c r="J77" s="74"/>
      <c r="K77" s="75"/>
      <c r="L77" s="76"/>
      <c r="M77" s="77">
        <v>150</v>
      </c>
      <c r="N77" s="77">
        <v>0</v>
      </c>
      <c r="O77" s="78">
        <v>150</v>
      </c>
      <c r="P77" s="79">
        <v>0.3</v>
      </c>
      <c r="Q77" s="75">
        <f t="shared" si="1"/>
        <v>45</v>
      </c>
      <c r="R77" s="80" t="s">
        <v>48</v>
      </c>
      <c r="S77" s="81"/>
    </row>
    <row r="78" s="3" customFormat="1" ht="15.75" customHeight="1" spans="1:19">
      <c r="A78" s="28">
        <v>69</v>
      </c>
      <c r="B78" s="69" t="s">
        <v>129</v>
      </c>
      <c r="C78" s="69" t="s">
        <v>88</v>
      </c>
      <c r="D78" s="70"/>
      <c r="E78" s="71"/>
      <c r="F78" s="71"/>
      <c r="G78" s="72" t="s">
        <v>51</v>
      </c>
      <c r="H78" s="72">
        <v>1</v>
      </c>
      <c r="I78" s="73" t="s">
        <v>52</v>
      </c>
      <c r="J78" s="74"/>
      <c r="K78" s="75"/>
      <c r="L78" s="76"/>
      <c r="M78" s="77">
        <v>130</v>
      </c>
      <c r="N78" s="77">
        <v>0</v>
      </c>
      <c r="O78" s="78">
        <v>130</v>
      </c>
      <c r="P78" s="79">
        <v>0.3</v>
      </c>
      <c r="Q78" s="75">
        <f t="shared" si="1"/>
        <v>39</v>
      </c>
      <c r="R78" s="80" t="s">
        <v>48</v>
      </c>
      <c r="S78" s="81"/>
    </row>
    <row r="79" s="3" customFormat="1" ht="15.75" customHeight="1" spans="1:19">
      <c r="A79" s="28">
        <v>70</v>
      </c>
      <c r="B79" s="69" t="s">
        <v>130</v>
      </c>
      <c r="C79" s="69" t="s">
        <v>88</v>
      </c>
      <c r="D79" s="70"/>
      <c r="E79" s="71"/>
      <c r="F79" s="71"/>
      <c r="G79" s="72" t="s">
        <v>51</v>
      </c>
      <c r="H79" s="72">
        <v>1</v>
      </c>
      <c r="I79" s="73" t="s">
        <v>52</v>
      </c>
      <c r="J79" s="74"/>
      <c r="K79" s="75"/>
      <c r="L79" s="76"/>
      <c r="M79" s="77">
        <v>130</v>
      </c>
      <c r="N79" s="77">
        <v>0</v>
      </c>
      <c r="O79" s="78">
        <v>130</v>
      </c>
      <c r="P79" s="79">
        <v>0.3</v>
      </c>
      <c r="Q79" s="75">
        <f t="shared" si="1"/>
        <v>39</v>
      </c>
      <c r="R79" s="80" t="s">
        <v>48</v>
      </c>
      <c r="S79" s="81"/>
    </row>
    <row r="80" s="3" customFormat="1" ht="15.75" customHeight="1" spans="1:19">
      <c r="A80" s="28">
        <v>71</v>
      </c>
      <c r="B80" s="69" t="s">
        <v>131</v>
      </c>
      <c r="C80" s="69" t="s">
        <v>88</v>
      </c>
      <c r="D80" s="70"/>
      <c r="E80" s="71"/>
      <c r="F80" s="71"/>
      <c r="G80" s="72" t="s">
        <v>51</v>
      </c>
      <c r="H80" s="72">
        <v>1</v>
      </c>
      <c r="I80" s="73" t="s">
        <v>52</v>
      </c>
      <c r="J80" s="74"/>
      <c r="K80" s="75"/>
      <c r="L80" s="76"/>
      <c r="M80" s="77">
        <v>130</v>
      </c>
      <c r="N80" s="77">
        <v>0</v>
      </c>
      <c r="O80" s="78">
        <v>130</v>
      </c>
      <c r="P80" s="79">
        <v>0.3</v>
      </c>
      <c r="Q80" s="75">
        <f t="shared" si="1"/>
        <v>39</v>
      </c>
      <c r="R80" s="80" t="s">
        <v>48</v>
      </c>
      <c r="S80" s="81"/>
    </row>
    <row r="81" s="3" customFormat="1" ht="15.75" customHeight="1" spans="1:19">
      <c r="A81" s="28">
        <v>72</v>
      </c>
      <c r="B81" s="69" t="s">
        <v>132</v>
      </c>
      <c r="C81" s="69" t="s">
        <v>88</v>
      </c>
      <c r="D81" s="70"/>
      <c r="E81" s="71"/>
      <c r="F81" s="71"/>
      <c r="G81" s="72" t="s">
        <v>51</v>
      </c>
      <c r="H81" s="72">
        <v>1</v>
      </c>
      <c r="I81" s="73" t="s">
        <v>52</v>
      </c>
      <c r="J81" s="74"/>
      <c r="K81" s="75"/>
      <c r="L81" s="76"/>
      <c r="M81" s="77">
        <v>130</v>
      </c>
      <c r="N81" s="77">
        <v>0</v>
      </c>
      <c r="O81" s="78">
        <v>130</v>
      </c>
      <c r="P81" s="79">
        <v>0.3</v>
      </c>
      <c r="Q81" s="75">
        <f t="shared" si="1"/>
        <v>39</v>
      </c>
      <c r="R81" s="80" t="s">
        <v>48</v>
      </c>
      <c r="S81" s="81"/>
    </row>
    <row r="82" s="3" customFormat="1" ht="15.75" customHeight="1" spans="1:19">
      <c r="A82" s="28">
        <v>73</v>
      </c>
      <c r="B82" s="69" t="s">
        <v>133</v>
      </c>
      <c r="C82" s="69" t="s">
        <v>88</v>
      </c>
      <c r="D82" s="70"/>
      <c r="E82" s="71"/>
      <c r="F82" s="71"/>
      <c r="G82" s="72" t="s">
        <v>51</v>
      </c>
      <c r="H82" s="72">
        <v>1</v>
      </c>
      <c r="I82" s="73" t="s">
        <v>52</v>
      </c>
      <c r="J82" s="74"/>
      <c r="K82" s="75"/>
      <c r="L82" s="76"/>
      <c r="M82" s="77">
        <v>130</v>
      </c>
      <c r="N82" s="77">
        <v>0</v>
      </c>
      <c r="O82" s="78">
        <v>130</v>
      </c>
      <c r="P82" s="79">
        <v>0.3</v>
      </c>
      <c r="Q82" s="75">
        <f t="shared" si="1"/>
        <v>39</v>
      </c>
      <c r="R82" s="80" t="s">
        <v>48</v>
      </c>
      <c r="S82" s="81"/>
    </row>
    <row r="83" s="3" customFormat="1" ht="15.75" customHeight="1" spans="1:19">
      <c r="A83" s="28">
        <v>74</v>
      </c>
      <c r="B83" s="69" t="s">
        <v>134</v>
      </c>
      <c r="C83" s="69" t="s">
        <v>88</v>
      </c>
      <c r="D83" s="70"/>
      <c r="E83" s="71"/>
      <c r="F83" s="71"/>
      <c r="G83" s="72" t="s">
        <v>51</v>
      </c>
      <c r="H83" s="72">
        <v>1</v>
      </c>
      <c r="I83" s="73" t="s">
        <v>52</v>
      </c>
      <c r="J83" s="74"/>
      <c r="K83" s="75"/>
      <c r="L83" s="76"/>
      <c r="M83" s="77">
        <v>130</v>
      </c>
      <c r="N83" s="77">
        <v>0</v>
      </c>
      <c r="O83" s="78">
        <v>130</v>
      </c>
      <c r="P83" s="79">
        <v>0.3</v>
      </c>
      <c r="Q83" s="75">
        <f t="shared" si="1"/>
        <v>39</v>
      </c>
      <c r="R83" s="80" t="s">
        <v>48</v>
      </c>
      <c r="S83" s="81"/>
    </row>
    <row r="84" s="3" customFormat="1" ht="15.75" customHeight="1" spans="1:19">
      <c r="A84" s="28">
        <v>75</v>
      </c>
      <c r="B84" s="69" t="s">
        <v>135</v>
      </c>
      <c r="C84" s="69" t="s">
        <v>88</v>
      </c>
      <c r="D84" s="70"/>
      <c r="E84" s="71"/>
      <c r="F84" s="71"/>
      <c r="G84" s="72" t="s">
        <v>51</v>
      </c>
      <c r="H84" s="72">
        <v>1</v>
      </c>
      <c r="I84" s="73" t="s">
        <v>52</v>
      </c>
      <c r="J84" s="74"/>
      <c r="K84" s="75"/>
      <c r="L84" s="76"/>
      <c r="M84" s="77">
        <v>130</v>
      </c>
      <c r="N84" s="77">
        <v>0</v>
      </c>
      <c r="O84" s="78">
        <v>130</v>
      </c>
      <c r="P84" s="79">
        <v>0.3</v>
      </c>
      <c r="Q84" s="75">
        <f t="shared" si="1"/>
        <v>39</v>
      </c>
      <c r="R84" s="80" t="s">
        <v>48</v>
      </c>
      <c r="S84" s="81"/>
    </row>
    <row r="85" s="3" customFormat="1" ht="15.75" customHeight="1" spans="1:19">
      <c r="A85" s="28">
        <v>76</v>
      </c>
      <c r="B85" s="69" t="s">
        <v>136</v>
      </c>
      <c r="C85" s="69" t="s">
        <v>88</v>
      </c>
      <c r="D85" s="70"/>
      <c r="E85" s="71"/>
      <c r="F85" s="71"/>
      <c r="G85" s="72" t="s">
        <v>51</v>
      </c>
      <c r="H85" s="72">
        <v>1</v>
      </c>
      <c r="I85" s="73" t="s">
        <v>52</v>
      </c>
      <c r="J85" s="74"/>
      <c r="K85" s="75"/>
      <c r="L85" s="76"/>
      <c r="M85" s="77">
        <v>130</v>
      </c>
      <c r="N85" s="77">
        <v>0</v>
      </c>
      <c r="O85" s="78">
        <v>130</v>
      </c>
      <c r="P85" s="79">
        <v>0.3</v>
      </c>
      <c r="Q85" s="75">
        <f t="shared" si="1"/>
        <v>39</v>
      </c>
      <c r="R85" s="80" t="s">
        <v>48</v>
      </c>
      <c r="S85" s="81"/>
    </row>
    <row r="86" s="3" customFormat="1" ht="15.75" customHeight="1" spans="1:19">
      <c r="A86" s="28">
        <v>77</v>
      </c>
      <c r="B86" s="69" t="s">
        <v>137</v>
      </c>
      <c r="C86" s="69" t="s">
        <v>88</v>
      </c>
      <c r="D86" s="70"/>
      <c r="E86" s="71"/>
      <c r="F86" s="71"/>
      <c r="G86" s="72" t="s">
        <v>51</v>
      </c>
      <c r="H86" s="72">
        <v>1</v>
      </c>
      <c r="I86" s="73" t="s">
        <v>52</v>
      </c>
      <c r="J86" s="74"/>
      <c r="K86" s="75"/>
      <c r="L86" s="76"/>
      <c r="M86" s="77">
        <v>130</v>
      </c>
      <c r="N86" s="77">
        <v>0</v>
      </c>
      <c r="O86" s="78">
        <v>130</v>
      </c>
      <c r="P86" s="79">
        <v>0.3</v>
      </c>
      <c r="Q86" s="75">
        <f t="shared" si="1"/>
        <v>39</v>
      </c>
      <c r="R86" s="80" t="s">
        <v>48</v>
      </c>
      <c r="S86" s="81"/>
    </row>
    <row r="87" s="3" customFormat="1" ht="15.75" customHeight="1" spans="1:19">
      <c r="A87" s="28">
        <v>78</v>
      </c>
      <c r="B87" s="69" t="s">
        <v>138</v>
      </c>
      <c r="C87" s="69" t="s">
        <v>88</v>
      </c>
      <c r="D87" s="70"/>
      <c r="E87" s="71"/>
      <c r="F87" s="71"/>
      <c r="G87" s="72" t="s">
        <v>51</v>
      </c>
      <c r="H87" s="72">
        <v>1</v>
      </c>
      <c r="I87" s="73" t="s">
        <v>52</v>
      </c>
      <c r="J87" s="74"/>
      <c r="K87" s="75"/>
      <c r="L87" s="76"/>
      <c r="M87" s="77">
        <v>130</v>
      </c>
      <c r="N87" s="77">
        <v>0</v>
      </c>
      <c r="O87" s="78">
        <v>130</v>
      </c>
      <c r="P87" s="79">
        <v>0.3</v>
      </c>
      <c r="Q87" s="75">
        <f t="shared" si="1"/>
        <v>39</v>
      </c>
      <c r="R87" s="80" t="s">
        <v>48</v>
      </c>
      <c r="S87" s="81"/>
    </row>
    <row r="88" s="3" customFormat="1" ht="15.75" customHeight="1" spans="1:19">
      <c r="A88" s="28">
        <v>79</v>
      </c>
      <c r="B88" s="69" t="s">
        <v>139</v>
      </c>
      <c r="C88" s="69" t="s">
        <v>88</v>
      </c>
      <c r="D88" s="70"/>
      <c r="E88" s="71"/>
      <c r="F88" s="71"/>
      <c r="G88" s="72" t="s">
        <v>51</v>
      </c>
      <c r="H88" s="72">
        <v>1</v>
      </c>
      <c r="I88" s="73" t="s">
        <v>52</v>
      </c>
      <c r="J88" s="74"/>
      <c r="K88" s="75"/>
      <c r="L88" s="76"/>
      <c r="M88" s="77">
        <v>150</v>
      </c>
      <c r="N88" s="77">
        <v>0</v>
      </c>
      <c r="O88" s="78">
        <v>150</v>
      </c>
      <c r="P88" s="79">
        <v>0.3</v>
      </c>
      <c r="Q88" s="75">
        <f t="shared" si="1"/>
        <v>45</v>
      </c>
      <c r="R88" s="80" t="s">
        <v>48</v>
      </c>
      <c r="S88" s="81"/>
    </row>
    <row r="89" s="3" customFormat="1" ht="15.75" customHeight="1" spans="1:19">
      <c r="A89" s="28">
        <v>80</v>
      </c>
      <c r="B89" s="69" t="s">
        <v>140</v>
      </c>
      <c r="C89" s="69" t="s">
        <v>88</v>
      </c>
      <c r="D89" s="70"/>
      <c r="E89" s="71"/>
      <c r="F89" s="71"/>
      <c r="G89" s="72" t="s">
        <v>51</v>
      </c>
      <c r="H89" s="72">
        <v>1</v>
      </c>
      <c r="I89" s="73" t="s">
        <v>52</v>
      </c>
      <c r="J89" s="74"/>
      <c r="K89" s="75"/>
      <c r="L89" s="76"/>
      <c r="M89" s="77">
        <v>130</v>
      </c>
      <c r="N89" s="77">
        <v>0</v>
      </c>
      <c r="O89" s="78">
        <v>130</v>
      </c>
      <c r="P89" s="79">
        <v>0.3</v>
      </c>
      <c r="Q89" s="75">
        <f t="shared" si="1"/>
        <v>39</v>
      </c>
      <c r="R89" s="80" t="s">
        <v>48</v>
      </c>
      <c r="S89" s="81"/>
    </row>
    <row r="90" s="3" customFormat="1" ht="15.75" customHeight="1" spans="1:19">
      <c r="A90" s="28">
        <v>81</v>
      </c>
      <c r="B90" s="69" t="s">
        <v>141</v>
      </c>
      <c r="C90" s="69" t="s">
        <v>88</v>
      </c>
      <c r="D90" s="70"/>
      <c r="E90" s="71"/>
      <c r="F90" s="71"/>
      <c r="G90" s="72" t="s">
        <v>51</v>
      </c>
      <c r="H90" s="72">
        <v>1</v>
      </c>
      <c r="I90" s="73" t="s">
        <v>52</v>
      </c>
      <c r="J90" s="74"/>
      <c r="K90" s="75"/>
      <c r="L90" s="76"/>
      <c r="M90" s="77">
        <v>130</v>
      </c>
      <c r="N90" s="77">
        <v>0</v>
      </c>
      <c r="O90" s="78">
        <v>130</v>
      </c>
      <c r="P90" s="79">
        <v>0.3</v>
      </c>
      <c r="Q90" s="75">
        <f t="shared" si="1"/>
        <v>39</v>
      </c>
      <c r="R90" s="80" t="s">
        <v>48</v>
      </c>
      <c r="S90" s="81"/>
    </row>
    <row r="91" s="3" customFormat="1" ht="15.75" customHeight="1" spans="1:19">
      <c r="A91" s="28">
        <v>82</v>
      </c>
      <c r="B91" s="69" t="s">
        <v>142</v>
      </c>
      <c r="C91" s="69" t="s">
        <v>88</v>
      </c>
      <c r="D91" s="70"/>
      <c r="E91" s="71"/>
      <c r="F91" s="71"/>
      <c r="G91" s="72" t="s">
        <v>51</v>
      </c>
      <c r="H91" s="72">
        <v>1</v>
      </c>
      <c r="I91" s="73" t="s">
        <v>52</v>
      </c>
      <c r="J91" s="74"/>
      <c r="K91" s="75"/>
      <c r="L91" s="76"/>
      <c r="M91" s="77">
        <v>130</v>
      </c>
      <c r="N91" s="77">
        <v>0</v>
      </c>
      <c r="O91" s="78">
        <v>130</v>
      </c>
      <c r="P91" s="79">
        <v>0.3</v>
      </c>
      <c r="Q91" s="75">
        <f t="shared" si="1"/>
        <v>39</v>
      </c>
      <c r="R91" s="80" t="s">
        <v>48</v>
      </c>
      <c r="S91" s="81"/>
    </row>
    <row r="92" s="3" customFormat="1" ht="15.75" customHeight="1" spans="1:19">
      <c r="A92" s="28">
        <v>83</v>
      </c>
      <c r="B92" s="69" t="s">
        <v>143</v>
      </c>
      <c r="C92" s="69" t="s">
        <v>88</v>
      </c>
      <c r="D92" s="70"/>
      <c r="E92" s="71"/>
      <c r="F92" s="71"/>
      <c r="G92" s="72" t="s">
        <v>51</v>
      </c>
      <c r="H92" s="72">
        <v>1</v>
      </c>
      <c r="I92" s="73" t="s">
        <v>52</v>
      </c>
      <c r="J92" s="74"/>
      <c r="K92" s="75"/>
      <c r="L92" s="76"/>
      <c r="M92" s="77">
        <v>130</v>
      </c>
      <c r="N92" s="77">
        <v>0</v>
      </c>
      <c r="O92" s="78">
        <v>130</v>
      </c>
      <c r="P92" s="79">
        <v>0.3</v>
      </c>
      <c r="Q92" s="75">
        <f t="shared" si="1"/>
        <v>39</v>
      </c>
      <c r="R92" s="80" t="s">
        <v>48</v>
      </c>
      <c r="S92" s="81"/>
    </row>
    <row r="93" s="3" customFormat="1" ht="15.75" customHeight="1" spans="1:19">
      <c r="A93" s="28">
        <v>84</v>
      </c>
      <c r="B93" s="69" t="s">
        <v>144</v>
      </c>
      <c r="C93" s="69" t="s">
        <v>88</v>
      </c>
      <c r="D93" s="70"/>
      <c r="E93" s="71"/>
      <c r="F93" s="71"/>
      <c r="G93" s="72" t="s">
        <v>51</v>
      </c>
      <c r="H93" s="72">
        <v>1</v>
      </c>
      <c r="I93" s="73" t="s">
        <v>52</v>
      </c>
      <c r="J93" s="74"/>
      <c r="K93" s="75"/>
      <c r="L93" s="76"/>
      <c r="M93" s="77">
        <v>130</v>
      </c>
      <c r="N93" s="77">
        <v>0</v>
      </c>
      <c r="O93" s="78">
        <v>130</v>
      </c>
      <c r="P93" s="79">
        <v>0.3</v>
      </c>
      <c r="Q93" s="75">
        <f t="shared" si="1"/>
        <v>39</v>
      </c>
      <c r="R93" s="80" t="s">
        <v>48</v>
      </c>
      <c r="S93" s="81"/>
    </row>
    <row r="94" s="3" customFormat="1" ht="15.75" customHeight="1" spans="1:19">
      <c r="A94" s="28">
        <v>85</v>
      </c>
      <c r="B94" s="69" t="s">
        <v>145</v>
      </c>
      <c r="C94" s="69" t="s">
        <v>88</v>
      </c>
      <c r="D94" s="70"/>
      <c r="E94" s="71"/>
      <c r="F94" s="71"/>
      <c r="G94" s="72" t="s">
        <v>51</v>
      </c>
      <c r="H94" s="72">
        <v>1</v>
      </c>
      <c r="I94" s="73" t="s">
        <v>52</v>
      </c>
      <c r="J94" s="74"/>
      <c r="K94" s="75"/>
      <c r="L94" s="76"/>
      <c r="M94" s="77">
        <v>130</v>
      </c>
      <c r="N94" s="77">
        <v>0</v>
      </c>
      <c r="O94" s="78">
        <v>130</v>
      </c>
      <c r="P94" s="79">
        <v>0.3</v>
      </c>
      <c r="Q94" s="75">
        <f t="shared" si="1"/>
        <v>39</v>
      </c>
      <c r="R94" s="80" t="s">
        <v>48</v>
      </c>
      <c r="S94" s="81"/>
    </row>
    <row r="95" s="3" customFormat="1" ht="15.75" customHeight="1" spans="1:19">
      <c r="A95" s="28">
        <v>86</v>
      </c>
      <c r="B95" s="69" t="s">
        <v>146</v>
      </c>
      <c r="C95" s="69" t="s">
        <v>88</v>
      </c>
      <c r="D95" s="70"/>
      <c r="E95" s="71"/>
      <c r="F95" s="71"/>
      <c r="G95" s="72" t="s">
        <v>51</v>
      </c>
      <c r="H95" s="72">
        <v>1</v>
      </c>
      <c r="I95" s="73" t="s">
        <v>52</v>
      </c>
      <c r="J95" s="74"/>
      <c r="K95" s="75"/>
      <c r="L95" s="76"/>
      <c r="M95" s="77">
        <v>130</v>
      </c>
      <c r="N95" s="77">
        <v>0</v>
      </c>
      <c r="O95" s="78">
        <v>130</v>
      </c>
      <c r="P95" s="79">
        <v>0.3</v>
      </c>
      <c r="Q95" s="75">
        <f t="shared" si="1"/>
        <v>39</v>
      </c>
      <c r="R95" s="80" t="s">
        <v>48</v>
      </c>
      <c r="S95" s="81"/>
    </row>
    <row r="96" s="3" customFormat="1" ht="15.75" customHeight="1" spans="1:19">
      <c r="A96" s="28">
        <v>87</v>
      </c>
      <c r="B96" s="69" t="s">
        <v>147</v>
      </c>
      <c r="C96" s="69" t="s">
        <v>88</v>
      </c>
      <c r="D96" s="70"/>
      <c r="E96" s="71"/>
      <c r="F96" s="71"/>
      <c r="G96" s="72" t="s">
        <v>51</v>
      </c>
      <c r="H96" s="72">
        <v>1</v>
      </c>
      <c r="I96" s="73" t="s">
        <v>52</v>
      </c>
      <c r="J96" s="74"/>
      <c r="K96" s="75"/>
      <c r="L96" s="76"/>
      <c r="M96" s="77">
        <v>130</v>
      </c>
      <c r="N96" s="77">
        <v>0</v>
      </c>
      <c r="O96" s="78">
        <v>130</v>
      </c>
      <c r="P96" s="79">
        <v>0.3</v>
      </c>
      <c r="Q96" s="75">
        <f t="shared" si="1"/>
        <v>39</v>
      </c>
      <c r="R96" s="80" t="s">
        <v>48</v>
      </c>
      <c r="S96" s="81"/>
    </row>
    <row r="97" s="3" customFormat="1" ht="15.75" customHeight="1" spans="1:19">
      <c r="A97" s="28">
        <v>88</v>
      </c>
      <c r="B97" s="69" t="s">
        <v>148</v>
      </c>
      <c r="C97" s="69" t="s">
        <v>88</v>
      </c>
      <c r="D97" s="70"/>
      <c r="E97" s="71"/>
      <c r="F97" s="71"/>
      <c r="G97" s="72" t="s">
        <v>51</v>
      </c>
      <c r="H97" s="72">
        <v>1</v>
      </c>
      <c r="I97" s="73" t="s">
        <v>52</v>
      </c>
      <c r="J97" s="74"/>
      <c r="K97" s="75"/>
      <c r="L97" s="76"/>
      <c r="M97" s="77">
        <v>130</v>
      </c>
      <c r="N97" s="77">
        <v>0</v>
      </c>
      <c r="O97" s="78">
        <v>130</v>
      </c>
      <c r="P97" s="79">
        <v>0.3</v>
      </c>
      <c r="Q97" s="75">
        <f t="shared" si="1"/>
        <v>39</v>
      </c>
      <c r="R97" s="80" t="s">
        <v>48</v>
      </c>
      <c r="S97" s="81"/>
    </row>
    <row r="98" s="3" customFormat="1" ht="15.75" customHeight="1" spans="1:19">
      <c r="A98" s="28">
        <v>89</v>
      </c>
      <c r="B98" s="69" t="s">
        <v>149</v>
      </c>
      <c r="C98" s="69" t="s">
        <v>88</v>
      </c>
      <c r="D98" s="70"/>
      <c r="E98" s="71"/>
      <c r="F98" s="71"/>
      <c r="G98" s="72" t="s">
        <v>51</v>
      </c>
      <c r="H98" s="72">
        <v>1</v>
      </c>
      <c r="I98" s="73" t="s">
        <v>52</v>
      </c>
      <c r="J98" s="74"/>
      <c r="K98" s="75"/>
      <c r="L98" s="76"/>
      <c r="M98" s="77">
        <v>130</v>
      </c>
      <c r="N98" s="77">
        <v>0</v>
      </c>
      <c r="O98" s="78">
        <v>130</v>
      </c>
      <c r="P98" s="79">
        <v>0.3</v>
      </c>
      <c r="Q98" s="75">
        <f t="shared" si="1"/>
        <v>39</v>
      </c>
      <c r="R98" s="80" t="s">
        <v>48</v>
      </c>
      <c r="S98" s="81"/>
    </row>
    <row r="99" s="3" customFormat="1" ht="15.75" customHeight="1" spans="1:19">
      <c r="A99" s="28">
        <v>90</v>
      </c>
      <c r="B99" s="69" t="s">
        <v>150</v>
      </c>
      <c r="C99" s="69" t="s">
        <v>88</v>
      </c>
      <c r="D99" s="70"/>
      <c r="E99" s="71"/>
      <c r="F99" s="71"/>
      <c r="G99" s="72" t="s">
        <v>51</v>
      </c>
      <c r="H99" s="72">
        <v>1</v>
      </c>
      <c r="I99" s="73" t="s">
        <v>52</v>
      </c>
      <c r="J99" s="74"/>
      <c r="K99" s="75"/>
      <c r="L99" s="76"/>
      <c r="M99" s="77">
        <v>150</v>
      </c>
      <c r="N99" s="77">
        <v>0</v>
      </c>
      <c r="O99" s="78">
        <v>150</v>
      </c>
      <c r="P99" s="79">
        <v>0.3</v>
      </c>
      <c r="Q99" s="75">
        <f t="shared" si="1"/>
        <v>45</v>
      </c>
      <c r="R99" s="80" t="s">
        <v>48</v>
      </c>
      <c r="S99" s="81"/>
    </row>
    <row r="100" s="3" customFormat="1" ht="15.75" customHeight="1" spans="1:19">
      <c r="A100" s="28">
        <v>91</v>
      </c>
      <c r="B100" s="69" t="s">
        <v>151</v>
      </c>
      <c r="C100" s="69" t="s">
        <v>88</v>
      </c>
      <c r="D100" s="70"/>
      <c r="E100" s="71"/>
      <c r="F100" s="71"/>
      <c r="G100" s="72" t="s">
        <v>51</v>
      </c>
      <c r="H100" s="72">
        <v>1</v>
      </c>
      <c r="I100" s="73" t="s">
        <v>52</v>
      </c>
      <c r="J100" s="74"/>
      <c r="K100" s="75"/>
      <c r="L100" s="76"/>
      <c r="M100" s="77">
        <v>130</v>
      </c>
      <c r="N100" s="77">
        <v>0</v>
      </c>
      <c r="O100" s="78">
        <v>130</v>
      </c>
      <c r="P100" s="79">
        <v>0.3</v>
      </c>
      <c r="Q100" s="75">
        <f t="shared" si="1"/>
        <v>39</v>
      </c>
      <c r="R100" s="80" t="s">
        <v>48</v>
      </c>
      <c r="S100" s="81"/>
    </row>
    <row r="101" s="3" customFormat="1" ht="15.75" customHeight="1" spans="1:19">
      <c r="A101" s="28">
        <v>92</v>
      </c>
      <c r="B101" s="69" t="s">
        <v>152</v>
      </c>
      <c r="C101" s="69" t="s">
        <v>88</v>
      </c>
      <c r="D101" s="70"/>
      <c r="E101" s="71"/>
      <c r="F101" s="71"/>
      <c r="G101" s="72" t="s">
        <v>51</v>
      </c>
      <c r="H101" s="72">
        <v>1</v>
      </c>
      <c r="I101" s="73" t="s">
        <v>52</v>
      </c>
      <c r="J101" s="74"/>
      <c r="K101" s="75"/>
      <c r="L101" s="76"/>
      <c r="M101" s="77">
        <v>130</v>
      </c>
      <c r="N101" s="77">
        <v>0</v>
      </c>
      <c r="O101" s="78">
        <v>130</v>
      </c>
      <c r="P101" s="79">
        <v>0.3</v>
      </c>
      <c r="Q101" s="75">
        <f t="shared" si="1"/>
        <v>39</v>
      </c>
      <c r="R101" s="80" t="s">
        <v>48</v>
      </c>
      <c r="S101" s="81"/>
    </row>
    <row r="102" s="3" customFormat="1" ht="15.75" customHeight="1" spans="1:19">
      <c r="A102" s="28">
        <v>93</v>
      </c>
      <c r="B102" s="69" t="s">
        <v>153</v>
      </c>
      <c r="C102" s="69" t="s">
        <v>88</v>
      </c>
      <c r="D102" s="70"/>
      <c r="E102" s="71"/>
      <c r="F102" s="71"/>
      <c r="G102" s="72" t="s">
        <v>51</v>
      </c>
      <c r="H102" s="72">
        <v>1</v>
      </c>
      <c r="I102" s="73" t="s">
        <v>52</v>
      </c>
      <c r="J102" s="74"/>
      <c r="K102" s="75"/>
      <c r="L102" s="76"/>
      <c r="M102" s="77">
        <v>130</v>
      </c>
      <c r="N102" s="77">
        <v>0</v>
      </c>
      <c r="O102" s="78">
        <v>130</v>
      </c>
      <c r="P102" s="79">
        <v>0.3</v>
      </c>
      <c r="Q102" s="75">
        <f t="shared" si="1"/>
        <v>39</v>
      </c>
      <c r="R102" s="80" t="s">
        <v>48</v>
      </c>
      <c r="S102" s="81"/>
    </row>
    <row r="103" s="3" customFormat="1" ht="15.75" customHeight="1" spans="1:19">
      <c r="A103" s="28">
        <v>94</v>
      </c>
      <c r="B103" s="69" t="s">
        <v>154</v>
      </c>
      <c r="C103" s="69" t="s">
        <v>88</v>
      </c>
      <c r="D103" s="70"/>
      <c r="E103" s="71"/>
      <c r="F103" s="71"/>
      <c r="G103" s="72" t="s">
        <v>51</v>
      </c>
      <c r="H103" s="72">
        <v>1</v>
      </c>
      <c r="I103" s="73" t="s">
        <v>52</v>
      </c>
      <c r="J103" s="74"/>
      <c r="K103" s="75"/>
      <c r="L103" s="76"/>
      <c r="M103" s="77">
        <v>130</v>
      </c>
      <c r="N103" s="77">
        <v>0</v>
      </c>
      <c r="O103" s="78">
        <v>130</v>
      </c>
      <c r="P103" s="79">
        <v>0.3</v>
      </c>
      <c r="Q103" s="75">
        <f t="shared" si="1"/>
        <v>39</v>
      </c>
      <c r="R103" s="80" t="s">
        <v>48</v>
      </c>
      <c r="S103" s="81"/>
    </row>
    <row r="104" s="3" customFormat="1" ht="15.75" customHeight="1" spans="1:19">
      <c r="A104" s="28">
        <v>95</v>
      </c>
      <c r="B104" s="69" t="s">
        <v>155</v>
      </c>
      <c r="C104" s="69" t="s">
        <v>88</v>
      </c>
      <c r="D104" s="70"/>
      <c r="E104" s="71"/>
      <c r="F104" s="71"/>
      <c r="G104" s="72" t="s">
        <v>51</v>
      </c>
      <c r="H104" s="72">
        <v>1</v>
      </c>
      <c r="I104" s="73" t="s">
        <v>52</v>
      </c>
      <c r="J104" s="74"/>
      <c r="K104" s="75"/>
      <c r="L104" s="76"/>
      <c r="M104" s="77">
        <v>130</v>
      </c>
      <c r="N104" s="77">
        <v>0</v>
      </c>
      <c r="O104" s="78">
        <v>130</v>
      </c>
      <c r="P104" s="79">
        <v>0.3</v>
      </c>
      <c r="Q104" s="75">
        <f t="shared" si="1"/>
        <v>39</v>
      </c>
      <c r="R104" s="80" t="s">
        <v>48</v>
      </c>
      <c r="S104" s="81"/>
    </row>
    <row r="105" s="3" customFormat="1" ht="15.75" customHeight="1" spans="1:19">
      <c r="A105" s="28">
        <v>96</v>
      </c>
      <c r="B105" s="69" t="s">
        <v>156</v>
      </c>
      <c r="C105" s="69" t="s">
        <v>88</v>
      </c>
      <c r="D105" s="70"/>
      <c r="E105" s="71"/>
      <c r="F105" s="71"/>
      <c r="G105" s="72" t="s">
        <v>51</v>
      </c>
      <c r="H105" s="72">
        <v>1</v>
      </c>
      <c r="I105" s="73" t="s">
        <v>52</v>
      </c>
      <c r="J105" s="74"/>
      <c r="K105" s="75"/>
      <c r="L105" s="76"/>
      <c r="M105" s="77">
        <v>130</v>
      </c>
      <c r="N105" s="77">
        <v>0</v>
      </c>
      <c r="O105" s="78">
        <v>130</v>
      </c>
      <c r="P105" s="79">
        <v>0.3</v>
      </c>
      <c r="Q105" s="75">
        <f t="shared" si="1"/>
        <v>39</v>
      </c>
      <c r="R105" s="80" t="s">
        <v>48</v>
      </c>
      <c r="S105" s="81"/>
    </row>
    <row r="106" s="3" customFormat="1" ht="15.75" customHeight="1" spans="1:19">
      <c r="A106" s="28">
        <v>97</v>
      </c>
      <c r="B106" s="69" t="s">
        <v>157</v>
      </c>
      <c r="C106" s="69" t="s">
        <v>88</v>
      </c>
      <c r="D106" s="70"/>
      <c r="E106" s="71"/>
      <c r="F106" s="71"/>
      <c r="G106" s="72" t="s">
        <v>51</v>
      </c>
      <c r="H106" s="72">
        <v>1</v>
      </c>
      <c r="I106" s="73" t="s">
        <v>52</v>
      </c>
      <c r="J106" s="74"/>
      <c r="K106" s="75"/>
      <c r="L106" s="76"/>
      <c r="M106" s="77">
        <v>130</v>
      </c>
      <c r="N106" s="77">
        <v>0</v>
      </c>
      <c r="O106" s="78">
        <v>130</v>
      </c>
      <c r="P106" s="79">
        <v>0.3</v>
      </c>
      <c r="Q106" s="75">
        <f t="shared" si="1"/>
        <v>39</v>
      </c>
      <c r="R106" s="80" t="s">
        <v>48</v>
      </c>
      <c r="S106" s="81"/>
    </row>
    <row r="107" s="3" customFormat="1" ht="15.75" customHeight="1" spans="1:19">
      <c r="A107" s="28">
        <v>98</v>
      </c>
      <c r="B107" s="69" t="s">
        <v>158</v>
      </c>
      <c r="C107" s="69" t="s">
        <v>88</v>
      </c>
      <c r="D107" s="70"/>
      <c r="E107" s="71"/>
      <c r="F107" s="71"/>
      <c r="G107" s="72" t="s">
        <v>51</v>
      </c>
      <c r="H107" s="72">
        <v>1</v>
      </c>
      <c r="I107" s="73" t="s">
        <v>52</v>
      </c>
      <c r="J107" s="74"/>
      <c r="K107" s="75"/>
      <c r="L107" s="76"/>
      <c r="M107" s="77">
        <v>150</v>
      </c>
      <c r="N107" s="77">
        <v>0</v>
      </c>
      <c r="O107" s="78">
        <v>150</v>
      </c>
      <c r="P107" s="79">
        <v>0.3</v>
      </c>
      <c r="Q107" s="75">
        <f t="shared" si="1"/>
        <v>45</v>
      </c>
      <c r="R107" s="80" t="s">
        <v>48</v>
      </c>
      <c r="S107" s="81"/>
    </row>
    <row r="108" s="3" customFormat="1" ht="15.75" customHeight="1" spans="1:19">
      <c r="A108" s="28">
        <v>99</v>
      </c>
      <c r="B108" s="69" t="s">
        <v>159</v>
      </c>
      <c r="C108" s="69" t="s">
        <v>88</v>
      </c>
      <c r="D108" s="70"/>
      <c r="E108" s="71"/>
      <c r="F108" s="71"/>
      <c r="G108" s="72" t="s">
        <v>51</v>
      </c>
      <c r="H108" s="72">
        <v>1</v>
      </c>
      <c r="I108" s="73" t="s">
        <v>52</v>
      </c>
      <c r="J108" s="74"/>
      <c r="K108" s="75"/>
      <c r="L108" s="76"/>
      <c r="M108" s="77">
        <v>150</v>
      </c>
      <c r="N108" s="77">
        <v>0</v>
      </c>
      <c r="O108" s="78">
        <v>150</v>
      </c>
      <c r="P108" s="79">
        <v>0.3</v>
      </c>
      <c r="Q108" s="75">
        <f t="shared" si="1"/>
        <v>45</v>
      </c>
      <c r="R108" s="80" t="s">
        <v>48</v>
      </c>
      <c r="S108" s="81"/>
    </row>
    <row r="109" s="3" customFormat="1" ht="15.75" customHeight="1" spans="1:19">
      <c r="A109" s="28">
        <v>100</v>
      </c>
      <c r="B109" s="69" t="s">
        <v>160</v>
      </c>
      <c r="C109" s="69" t="s">
        <v>88</v>
      </c>
      <c r="D109" s="70"/>
      <c r="E109" s="71"/>
      <c r="F109" s="71"/>
      <c r="G109" s="72" t="s">
        <v>51</v>
      </c>
      <c r="H109" s="72">
        <v>1</v>
      </c>
      <c r="I109" s="73" t="s">
        <v>52</v>
      </c>
      <c r="J109" s="74"/>
      <c r="K109" s="75"/>
      <c r="L109" s="76"/>
      <c r="M109" s="77">
        <v>150</v>
      </c>
      <c r="N109" s="77">
        <v>0</v>
      </c>
      <c r="O109" s="78">
        <v>150</v>
      </c>
      <c r="P109" s="79">
        <v>0.3</v>
      </c>
      <c r="Q109" s="75">
        <f t="shared" si="1"/>
        <v>45</v>
      </c>
      <c r="R109" s="80" t="s">
        <v>48</v>
      </c>
      <c r="S109" s="81"/>
    </row>
    <row r="110" s="3" customFormat="1" ht="15.75" customHeight="1" spans="1:19">
      <c r="A110" s="28">
        <v>101</v>
      </c>
      <c r="B110" s="69" t="s">
        <v>161</v>
      </c>
      <c r="C110" s="69" t="s">
        <v>88</v>
      </c>
      <c r="D110" s="70"/>
      <c r="E110" s="71"/>
      <c r="F110" s="71"/>
      <c r="G110" s="72" t="s">
        <v>51</v>
      </c>
      <c r="H110" s="72">
        <v>1</v>
      </c>
      <c r="I110" s="73" t="s">
        <v>52</v>
      </c>
      <c r="J110" s="74"/>
      <c r="K110" s="75"/>
      <c r="L110" s="76"/>
      <c r="M110" s="77">
        <v>150</v>
      </c>
      <c r="N110" s="77">
        <v>0</v>
      </c>
      <c r="O110" s="78">
        <v>150</v>
      </c>
      <c r="P110" s="79">
        <v>0.3</v>
      </c>
      <c r="Q110" s="75">
        <f t="shared" si="1"/>
        <v>45</v>
      </c>
      <c r="R110" s="80" t="s">
        <v>48</v>
      </c>
      <c r="S110" s="81"/>
    </row>
    <row r="111" s="3" customFormat="1" ht="15.75" customHeight="1" spans="1:19">
      <c r="A111" s="28">
        <v>102</v>
      </c>
      <c r="B111" s="69" t="s">
        <v>162</v>
      </c>
      <c r="C111" s="69" t="s">
        <v>88</v>
      </c>
      <c r="D111" s="70"/>
      <c r="E111" s="71"/>
      <c r="F111" s="71"/>
      <c r="G111" s="72" t="s">
        <v>51</v>
      </c>
      <c r="H111" s="72">
        <v>1</v>
      </c>
      <c r="I111" s="73" t="s">
        <v>52</v>
      </c>
      <c r="J111" s="74"/>
      <c r="K111" s="75"/>
      <c r="L111" s="76"/>
      <c r="M111" s="77">
        <v>150</v>
      </c>
      <c r="N111" s="77">
        <v>0</v>
      </c>
      <c r="O111" s="78">
        <v>150</v>
      </c>
      <c r="P111" s="79">
        <v>0.3</v>
      </c>
      <c r="Q111" s="75">
        <f t="shared" si="1"/>
        <v>45</v>
      </c>
      <c r="R111" s="80" t="s">
        <v>48</v>
      </c>
      <c r="S111" s="81"/>
    </row>
    <row r="112" s="3" customFormat="1" ht="15.75" customHeight="1" spans="1:19">
      <c r="A112" s="28">
        <v>103</v>
      </c>
      <c r="B112" s="69" t="s">
        <v>163</v>
      </c>
      <c r="C112" s="69" t="s">
        <v>88</v>
      </c>
      <c r="D112" s="70"/>
      <c r="E112" s="71"/>
      <c r="F112" s="71"/>
      <c r="G112" s="72" t="s">
        <v>51</v>
      </c>
      <c r="H112" s="72">
        <v>1</v>
      </c>
      <c r="I112" s="73" t="s">
        <v>52</v>
      </c>
      <c r="J112" s="74"/>
      <c r="K112" s="75"/>
      <c r="L112" s="76"/>
      <c r="M112" s="77">
        <v>150</v>
      </c>
      <c r="N112" s="77">
        <v>0</v>
      </c>
      <c r="O112" s="78">
        <v>150</v>
      </c>
      <c r="P112" s="79">
        <v>0.3</v>
      </c>
      <c r="Q112" s="75">
        <f t="shared" si="1"/>
        <v>45</v>
      </c>
      <c r="R112" s="80" t="s">
        <v>48</v>
      </c>
      <c r="S112" s="81"/>
    </row>
    <row r="113" s="3" customFormat="1" ht="15.75" customHeight="1" spans="1:19">
      <c r="A113" s="28">
        <v>104</v>
      </c>
      <c r="B113" s="69" t="s">
        <v>164</v>
      </c>
      <c r="C113" s="69" t="s">
        <v>88</v>
      </c>
      <c r="D113" s="70"/>
      <c r="E113" s="71"/>
      <c r="F113" s="71"/>
      <c r="G113" s="72" t="s">
        <v>51</v>
      </c>
      <c r="H113" s="72">
        <v>1</v>
      </c>
      <c r="I113" s="73" t="s">
        <v>52</v>
      </c>
      <c r="J113" s="74"/>
      <c r="K113" s="75"/>
      <c r="L113" s="76"/>
      <c r="M113" s="77">
        <v>150</v>
      </c>
      <c r="N113" s="77">
        <v>0</v>
      </c>
      <c r="O113" s="78">
        <v>150</v>
      </c>
      <c r="P113" s="79">
        <v>0.3</v>
      </c>
      <c r="Q113" s="75">
        <f t="shared" si="1"/>
        <v>45</v>
      </c>
      <c r="R113" s="80" t="s">
        <v>48</v>
      </c>
      <c r="S113" s="81"/>
    </row>
    <row r="114" s="3" customFormat="1" ht="15.75" customHeight="1" spans="1:19">
      <c r="A114" s="28">
        <v>105</v>
      </c>
      <c r="B114" s="69" t="s">
        <v>165</v>
      </c>
      <c r="C114" s="69" t="s">
        <v>88</v>
      </c>
      <c r="D114" s="70"/>
      <c r="E114" s="71"/>
      <c r="F114" s="71"/>
      <c r="G114" s="72" t="s">
        <v>51</v>
      </c>
      <c r="H114" s="72">
        <v>1</v>
      </c>
      <c r="I114" s="73" t="s">
        <v>52</v>
      </c>
      <c r="J114" s="74"/>
      <c r="K114" s="75"/>
      <c r="L114" s="76"/>
      <c r="M114" s="77">
        <v>150</v>
      </c>
      <c r="N114" s="77">
        <v>0</v>
      </c>
      <c r="O114" s="78">
        <v>150</v>
      </c>
      <c r="P114" s="79">
        <v>0.3</v>
      </c>
      <c r="Q114" s="75">
        <f t="shared" si="1"/>
        <v>45</v>
      </c>
      <c r="R114" s="80" t="s">
        <v>48</v>
      </c>
      <c r="S114" s="81"/>
    </row>
    <row r="115" s="3" customFormat="1" ht="15.75" customHeight="1" spans="1:19">
      <c r="A115" s="28">
        <v>106</v>
      </c>
      <c r="B115" s="69" t="s">
        <v>166</v>
      </c>
      <c r="C115" s="69" t="s">
        <v>88</v>
      </c>
      <c r="D115" s="70"/>
      <c r="E115" s="71"/>
      <c r="F115" s="71"/>
      <c r="G115" s="72" t="s">
        <v>51</v>
      </c>
      <c r="H115" s="72">
        <v>1</v>
      </c>
      <c r="I115" s="73" t="s">
        <v>52</v>
      </c>
      <c r="J115" s="74"/>
      <c r="K115" s="75"/>
      <c r="L115" s="76"/>
      <c r="M115" s="77">
        <v>150</v>
      </c>
      <c r="N115" s="77">
        <v>0</v>
      </c>
      <c r="O115" s="78">
        <v>150</v>
      </c>
      <c r="P115" s="79">
        <v>0.3</v>
      </c>
      <c r="Q115" s="75">
        <f t="shared" si="1"/>
        <v>45</v>
      </c>
      <c r="R115" s="80" t="s">
        <v>48</v>
      </c>
      <c r="S115" s="81"/>
    </row>
    <row r="116" s="3" customFormat="1" ht="15.75" customHeight="1" spans="1:19">
      <c r="A116" s="28">
        <v>107</v>
      </c>
      <c r="B116" s="69" t="s">
        <v>167</v>
      </c>
      <c r="C116" s="69" t="s">
        <v>88</v>
      </c>
      <c r="D116" s="70"/>
      <c r="E116" s="71"/>
      <c r="F116" s="71"/>
      <c r="G116" s="72" t="s">
        <v>51</v>
      </c>
      <c r="H116" s="72">
        <v>1</v>
      </c>
      <c r="I116" s="73" t="s">
        <v>52</v>
      </c>
      <c r="J116" s="74"/>
      <c r="K116" s="75"/>
      <c r="L116" s="76"/>
      <c r="M116" s="77">
        <v>150</v>
      </c>
      <c r="N116" s="77">
        <v>0</v>
      </c>
      <c r="O116" s="78">
        <v>150</v>
      </c>
      <c r="P116" s="79">
        <v>0.3</v>
      </c>
      <c r="Q116" s="75">
        <f t="shared" si="1"/>
        <v>45</v>
      </c>
      <c r="R116" s="80" t="s">
        <v>48</v>
      </c>
      <c r="S116" s="81"/>
    </row>
    <row r="117" s="3" customFormat="1" ht="15.75" customHeight="1" spans="1:19">
      <c r="A117" s="28">
        <v>108</v>
      </c>
      <c r="B117" s="69" t="s">
        <v>168</v>
      </c>
      <c r="C117" s="69" t="s">
        <v>88</v>
      </c>
      <c r="D117" s="70"/>
      <c r="E117" s="71"/>
      <c r="F117" s="71"/>
      <c r="G117" s="72" t="s">
        <v>51</v>
      </c>
      <c r="H117" s="72">
        <v>1</v>
      </c>
      <c r="I117" s="73" t="s">
        <v>52</v>
      </c>
      <c r="J117" s="74"/>
      <c r="K117" s="75"/>
      <c r="L117" s="76"/>
      <c r="M117" s="77">
        <v>150</v>
      </c>
      <c r="N117" s="77">
        <v>0</v>
      </c>
      <c r="O117" s="78">
        <v>150</v>
      </c>
      <c r="P117" s="79">
        <v>0.3</v>
      </c>
      <c r="Q117" s="75">
        <f t="shared" si="1"/>
        <v>45</v>
      </c>
      <c r="R117" s="80" t="s">
        <v>48</v>
      </c>
      <c r="S117" s="81"/>
    </row>
    <row r="118" s="3" customFormat="1" ht="15.75" customHeight="1" spans="1:19">
      <c r="A118" s="28">
        <v>109</v>
      </c>
      <c r="B118" s="69" t="s">
        <v>169</v>
      </c>
      <c r="C118" s="69" t="s">
        <v>88</v>
      </c>
      <c r="D118" s="70"/>
      <c r="E118" s="71"/>
      <c r="F118" s="71"/>
      <c r="G118" s="72" t="s">
        <v>51</v>
      </c>
      <c r="H118" s="72">
        <v>1</v>
      </c>
      <c r="I118" s="73" t="s">
        <v>52</v>
      </c>
      <c r="J118" s="74"/>
      <c r="K118" s="75"/>
      <c r="L118" s="76"/>
      <c r="M118" s="77">
        <v>150</v>
      </c>
      <c r="N118" s="77">
        <v>0</v>
      </c>
      <c r="O118" s="78">
        <v>150</v>
      </c>
      <c r="P118" s="79">
        <v>0.3</v>
      </c>
      <c r="Q118" s="75">
        <f t="shared" si="1"/>
        <v>45</v>
      </c>
      <c r="R118" s="80" t="s">
        <v>48</v>
      </c>
      <c r="S118" s="81"/>
    </row>
    <row r="119" s="3" customFormat="1" ht="15.75" customHeight="1" spans="1:19">
      <c r="A119" s="28">
        <v>110</v>
      </c>
      <c r="B119" s="69" t="s">
        <v>170</v>
      </c>
      <c r="C119" s="69" t="s">
        <v>88</v>
      </c>
      <c r="D119" s="70"/>
      <c r="E119" s="71"/>
      <c r="F119" s="71"/>
      <c r="G119" s="72" t="s">
        <v>51</v>
      </c>
      <c r="H119" s="72">
        <v>1</v>
      </c>
      <c r="I119" s="73" t="s">
        <v>52</v>
      </c>
      <c r="J119" s="74"/>
      <c r="K119" s="75"/>
      <c r="L119" s="76"/>
      <c r="M119" s="77">
        <v>150</v>
      </c>
      <c r="N119" s="77">
        <v>0</v>
      </c>
      <c r="O119" s="78">
        <v>150</v>
      </c>
      <c r="P119" s="79">
        <v>0.3</v>
      </c>
      <c r="Q119" s="75">
        <f t="shared" si="1"/>
        <v>45</v>
      </c>
      <c r="R119" s="80" t="s">
        <v>48</v>
      </c>
      <c r="S119" s="81"/>
    </row>
    <row r="120" s="3" customFormat="1" ht="15.75" customHeight="1" spans="1:19">
      <c r="A120" s="28">
        <v>111</v>
      </c>
      <c r="B120" s="69" t="s">
        <v>171</v>
      </c>
      <c r="C120" s="69" t="s">
        <v>88</v>
      </c>
      <c r="D120" s="70"/>
      <c r="E120" s="71"/>
      <c r="F120" s="71"/>
      <c r="G120" s="72" t="s">
        <v>51</v>
      </c>
      <c r="H120" s="72">
        <v>1</v>
      </c>
      <c r="I120" s="73" t="s">
        <v>65</v>
      </c>
      <c r="J120" s="74"/>
      <c r="K120" s="75"/>
      <c r="L120" s="76"/>
      <c r="M120" s="77">
        <v>240</v>
      </c>
      <c r="N120" s="77">
        <v>0</v>
      </c>
      <c r="O120" s="78">
        <v>240</v>
      </c>
      <c r="P120" s="79">
        <v>0.3</v>
      </c>
      <c r="Q120" s="75">
        <f t="shared" si="1"/>
        <v>72</v>
      </c>
      <c r="R120" s="80" t="s">
        <v>48</v>
      </c>
      <c r="S120" s="81"/>
    </row>
    <row r="121" s="3" customFormat="1" ht="15.75" customHeight="1" spans="1:19">
      <c r="A121" s="28">
        <v>112</v>
      </c>
      <c r="B121" s="69" t="s">
        <v>172</v>
      </c>
      <c r="C121" s="69" t="s">
        <v>88</v>
      </c>
      <c r="D121" s="70"/>
      <c r="E121" s="71"/>
      <c r="F121" s="71"/>
      <c r="G121" s="72" t="s">
        <v>51</v>
      </c>
      <c r="H121" s="72">
        <v>1</v>
      </c>
      <c r="I121" s="73" t="s">
        <v>65</v>
      </c>
      <c r="J121" s="74"/>
      <c r="K121" s="75"/>
      <c r="L121" s="76"/>
      <c r="M121" s="77">
        <v>240</v>
      </c>
      <c r="N121" s="77">
        <v>0</v>
      </c>
      <c r="O121" s="78">
        <v>240</v>
      </c>
      <c r="P121" s="79">
        <v>0.3</v>
      </c>
      <c r="Q121" s="75">
        <f t="shared" si="1"/>
        <v>72</v>
      </c>
      <c r="R121" s="80" t="s">
        <v>48</v>
      </c>
      <c r="S121" s="81"/>
    </row>
    <row r="122" s="3" customFormat="1" ht="15.75" customHeight="1" spans="1:19">
      <c r="A122" s="28">
        <v>113</v>
      </c>
      <c r="B122" s="69" t="s">
        <v>173</v>
      </c>
      <c r="C122" s="69" t="s">
        <v>88</v>
      </c>
      <c r="D122" s="70"/>
      <c r="E122" s="71"/>
      <c r="F122" s="71"/>
      <c r="G122" s="72" t="s">
        <v>51</v>
      </c>
      <c r="H122" s="72">
        <v>1</v>
      </c>
      <c r="I122" s="73" t="s">
        <v>65</v>
      </c>
      <c r="J122" s="74"/>
      <c r="K122" s="75"/>
      <c r="L122" s="76"/>
      <c r="M122" s="77">
        <v>240</v>
      </c>
      <c r="N122" s="77">
        <v>0</v>
      </c>
      <c r="O122" s="78">
        <v>240</v>
      </c>
      <c r="P122" s="79">
        <v>0.3</v>
      </c>
      <c r="Q122" s="75">
        <f t="shared" si="1"/>
        <v>72</v>
      </c>
      <c r="R122" s="80" t="s">
        <v>48</v>
      </c>
      <c r="S122" s="81"/>
    </row>
    <row r="123" s="3" customFormat="1" ht="15.75" customHeight="1" spans="1:19">
      <c r="A123" s="28">
        <v>114</v>
      </c>
      <c r="B123" s="69" t="s">
        <v>174</v>
      </c>
      <c r="C123" s="69" t="s">
        <v>88</v>
      </c>
      <c r="D123" s="70"/>
      <c r="E123" s="71"/>
      <c r="F123" s="71"/>
      <c r="G123" s="72" t="s">
        <v>51</v>
      </c>
      <c r="H123" s="72">
        <v>1</v>
      </c>
      <c r="I123" s="73" t="s">
        <v>65</v>
      </c>
      <c r="J123" s="74"/>
      <c r="K123" s="75"/>
      <c r="L123" s="76"/>
      <c r="M123" s="77">
        <v>240</v>
      </c>
      <c r="N123" s="77">
        <v>0</v>
      </c>
      <c r="O123" s="78">
        <v>240</v>
      </c>
      <c r="P123" s="79">
        <v>0.3</v>
      </c>
      <c r="Q123" s="75">
        <f t="shared" si="1"/>
        <v>72</v>
      </c>
      <c r="R123" s="80" t="s">
        <v>48</v>
      </c>
      <c r="S123" s="81"/>
    </row>
    <row r="124" s="3" customFormat="1" ht="15.75" customHeight="1" spans="1:19">
      <c r="A124" s="28">
        <v>115</v>
      </c>
      <c r="B124" s="69" t="s">
        <v>175</v>
      </c>
      <c r="C124" s="69" t="s">
        <v>88</v>
      </c>
      <c r="D124" s="70"/>
      <c r="E124" s="71"/>
      <c r="F124" s="71"/>
      <c r="G124" s="72" t="s">
        <v>51</v>
      </c>
      <c r="H124" s="72">
        <v>1</v>
      </c>
      <c r="I124" s="73" t="s">
        <v>36</v>
      </c>
      <c r="J124" s="74"/>
      <c r="K124" s="75"/>
      <c r="L124" s="76"/>
      <c r="M124" s="77">
        <v>198.02</v>
      </c>
      <c r="N124" s="77">
        <v>13.22</v>
      </c>
      <c r="O124" s="78">
        <v>200</v>
      </c>
      <c r="P124" s="79">
        <v>0.3</v>
      </c>
      <c r="Q124" s="75">
        <f t="shared" si="1"/>
        <v>60</v>
      </c>
      <c r="R124" s="80" t="s">
        <v>48</v>
      </c>
      <c r="S124" s="81"/>
    </row>
    <row r="125" s="3" customFormat="1" ht="15.75" customHeight="1" spans="1:19">
      <c r="A125" s="28">
        <v>116</v>
      </c>
      <c r="B125" s="69" t="s">
        <v>176</v>
      </c>
      <c r="C125" s="69" t="s">
        <v>88</v>
      </c>
      <c r="D125" s="70"/>
      <c r="E125" s="71"/>
      <c r="F125" s="71"/>
      <c r="G125" s="72" t="s">
        <v>51</v>
      </c>
      <c r="H125" s="72">
        <v>1</v>
      </c>
      <c r="I125" s="73" t="s">
        <v>36</v>
      </c>
      <c r="J125" s="74"/>
      <c r="K125" s="75"/>
      <c r="L125" s="76"/>
      <c r="M125" s="77">
        <v>198.02</v>
      </c>
      <c r="N125" s="77">
        <v>13.22</v>
      </c>
      <c r="O125" s="78">
        <v>200</v>
      </c>
      <c r="P125" s="79">
        <v>0.3</v>
      </c>
      <c r="Q125" s="75">
        <f t="shared" si="1"/>
        <v>60</v>
      </c>
      <c r="R125" s="80" t="s">
        <v>48</v>
      </c>
      <c r="S125" s="81"/>
    </row>
    <row r="126" s="3" customFormat="1" ht="15.75" customHeight="1" spans="1:19">
      <c r="A126" s="28">
        <v>117</v>
      </c>
      <c r="B126" s="69" t="s">
        <v>177</v>
      </c>
      <c r="C126" s="69" t="s">
        <v>88</v>
      </c>
      <c r="D126" s="70"/>
      <c r="E126" s="71"/>
      <c r="F126" s="71"/>
      <c r="G126" s="72" t="s">
        <v>51</v>
      </c>
      <c r="H126" s="72">
        <v>1</v>
      </c>
      <c r="I126" s="73" t="s">
        <v>178</v>
      </c>
      <c r="J126" s="74"/>
      <c r="K126" s="75"/>
      <c r="L126" s="76"/>
      <c r="M126" s="77">
        <v>130</v>
      </c>
      <c r="N126" s="77">
        <v>8.69</v>
      </c>
      <c r="O126" s="78">
        <v>130</v>
      </c>
      <c r="P126" s="79">
        <v>0.3</v>
      </c>
      <c r="Q126" s="75">
        <f t="shared" si="1"/>
        <v>39</v>
      </c>
      <c r="R126" s="80" t="s">
        <v>48</v>
      </c>
      <c r="S126" s="81"/>
    </row>
    <row r="127" s="3" customFormat="1" ht="15.75" customHeight="1" spans="1:19">
      <c r="A127" s="28">
        <v>118</v>
      </c>
      <c r="B127" s="69" t="s">
        <v>179</v>
      </c>
      <c r="C127" s="69" t="s">
        <v>88</v>
      </c>
      <c r="D127" s="70"/>
      <c r="E127" s="71"/>
      <c r="F127" s="71"/>
      <c r="G127" s="72" t="s">
        <v>51</v>
      </c>
      <c r="H127" s="72">
        <v>1</v>
      </c>
      <c r="I127" s="73" t="s">
        <v>178</v>
      </c>
      <c r="J127" s="74"/>
      <c r="K127" s="75"/>
      <c r="L127" s="76"/>
      <c r="M127" s="77">
        <v>130</v>
      </c>
      <c r="N127" s="77">
        <v>8.69</v>
      </c>
      <c r="O127" s="78">
        <v>130</v>
      </c>
      <c r="P127" s="79">
        <v>0.3</v>
      </c>
      <c r="Q127" s="75">
        <f t="shared" si="1"/>
        <v>39</v>
      </c>
      <c r="R127" s="80" t="s">
        <v>48</v>
      </c>
      <c r="S127" s="81"/>
    </row>
    <row r="128" s="3" customFormat="1" ht="15.75" customHeight="1" spans="1:19">
      <c r="A128" s="28">
        <v>119</v>
      </c>
      <c r="B128" s="69" t="s">
        <v>180</v>
      </c>
      <c r="C128" s="69" t="s">
        <v>88</v>
      </c>
      <c r="D128" s="70"/>
      <c r="E128" s="71"/>
      <c r="F128" s="71"/>
      <c r="G128" s="72" t="s">
        <v>51</v>
      </c>
      <c r="H128" s="72">
        <v>1</v>
      </c>
      <c r="I128" s="73" t="s">
        <v>178</v>
      </c>
      <c r="J128" s="74"/>
      <c r="K128" s="75"/>
      <c r="L128" s="76"/>
      <c r="M128" s="77">
        <v>130</v>
      </c>
      <c r="N128" s="77">
        <v>8.69</v>
      </c>
      <c r="O128" s="78">
        <v>130</v>
      </c>
      <c r="P128" s="79">
        <v>0.3</v>
      </c>
      <c r="Q128" s="75">
        <f t="shared" si="1"/>
        <v>39</v>
      </c>
      <c r="R128" s="80" t="s">
        <v>48</v>
      </c>
      <c r="S128" s="81"/>
    </row>
    <row r="129" s="3" customFormat="1" ht="15.75" customHeight="1" spans="1:19">
      <c r="A129" s="28">
        <v>120</v>
      </c>
      <c r="B129" s="69" t="s">
        <v>181</v>
      </c>
      <c r="C129" s="69" t="s">
        <v>88</v>
      </c>
      <c r="D129" s="70"/>
      <c r="E129" s="71"/>
      <c r="F129" s="71"/>
      <c r="G129" s="72" t="s">
        <v>51</v>
      </c>
      <c r="H129" s="72">
        <v>1</v>
      </c>
      <c r="I129" s="73" t="s">
        <v>178</v>
      </c>
      <c r="J129" s="74"/>
      <c r="K129" s="75"/>
      <c r="L129" s="76"/>
      <c r="M129" s="77">
        <v>130</v>
      </c>
      <c r="N129" s="77">
        <v>8.69</v>
      </c>
      <c r="O129" s="78">
        <v>130</v>
      </c>
      <c r="P129" s="79">
        <v>0.3</v>
      </c>
      <c r="Q129" s="75">
        <f t="shared" si="1"/>
        <v>39</v>
      </c>
      <c r="R129" s="80" t="s">
        <v>48</v>
      </c>
      <c r="S129" s="81"/>
    </row>
    <row r="130" s="3" customFormat="1" ht="15.75" customHeight="1" spans="1:19">
      <c r="A130" s="28">
        <v>121</v>
      </c>
      <c r="B130" s="69" t="s">
        <v>182</v>
      </c>
      <c r="C130" s="69" t="s">
        <v>88</v>
      </c>
      <c r="D130" s="70"/>
      <c r="E130" s="71"/>
      <c r="F130" s="71"/>
      <c r="G130" s="72" t="s">
        <v>51</v>
      </c>
      <c r="H130" s="72">
        <v>1</v>
      </c>
      <c r="I130" s="73" t="s">
        <v>178</v>
      </c>
      <c r="J130" s="74"/>
      <c r="K130" s="75"/>
      <c r="L130" s="76"/>
      <c r="M130" s="77">
        <v>130</v>
      </c>
      <c r="N130" s="77">
        <v>8.68</v>
      </c>
      <c r="O130" s="78">
        <v>130</v>
      </c>
      <c r="P130" s="79">
        <v>0.3</v>
      </c>
      <c r="Q130" s="75">
        <f t="shared" si="1"/>
        <v>39</v>
      </c>
      <c r="R130" s="80" t="s">
        <v>48</v>
      </c>
      <c r="S130" s="81"/>
    </row>
    <row r="131" s="3" customFormat="1" ht="15.75" customHeight="1" spans="1:19">
      <c r="A131" s="28">
        <v>122</v>
      </c>
      <c r="B131" s="69" t="s">
        <v>183</v>
      </c>
      <c r="C131" s="69" t="s">
        <v>88</v>
      </c>
      <c r="D131" s="70"/>
      <c r="E131" s="71"/>
      <c r="F131" s="71"/>
      <c r="G131" s="72" t="s">
        <v>51</v>
      </c>
      <c r="H131" s="72">
        <v>1</v>
      </c>
      <c r="I131" s="73" t="s">
        <v>62</v>
      </c>
      <c r="J131" s="74"/>
      <c r="K131" s="75"/>
      <c r="L131" s="76"/>
      <c r="M131" s="77">
        <v>1300</v>
      </c>
      <c r="N131" s="77">
        <v>108.15</v>
      </c>
      <c r="O131" s="78">
        <v>1300</v>
      </c>
      <c r="P131" s="79">
        <v>0.3</v>
      </c>
      <c r="Q131" s="75">
        <f t="shared" si="1"/>
        <v>390</v>
      </c>
      <c r="R131" s="80" t="s">
        <v>48</v>
      </c>
      <c r="S131" s="81"/>
    </row>
    <row r="132" s="3" customFormat="1" ht="15.75" customHeight="1" spans="1:19">
      <c r="A132" s="28">
        <v>123</v>
      </c>
      <c r="B132" s="69" t="s">
        <v>184</v>
      </c>
      <c r="C132" s="69" t="s">
        <v>88</v>
      </c>
      <c r="D132" s="70"/>
      <c r="E132" s="71"/>
      <c r="F132" s="71"/>
      <c r="G132" s="72" t="s">
        <v>51</v>
      </c>
      <c r="H132" s="72">
        <v>1</v>
      </c>
      <c r="I132" s="73" t="s">
        <v>58</v>
      </c>
      <c r="J132" s="74"/>
      <c r="K132" s="75"/>
      <c r="L132" s="76"/>
      <c r="M132" s="77">
        <v>800</v>
      </c>
      <c r="N132" s="77">
        <v>93.26</v>
      </c>
      <c r="O132" s="78">
        <v>800</v>
      </c>
      <c r="P132" s="79">
        <v>0.3</v>
      </c>
      <c r="Q132" s="75">
        <f t="shared" si="1"/>
        <v>240</v>
      </c>
      <c r="R132" s="80" t="s">
        <v>48</v>
      </c>
      <c r="S132" s="81"/>
    </row>
    <row r="133" s="3" customFormat="1" ht="15.75" customHeight="1" spans="1:19">
      <c r="A133" s="28">
        <v>124</v>
      </c>
      <c r="B133" s="69" t="s">
        <v>185</v>
      </c>
      <c r="C133" s="69" t="s">
        <v>88</v>
      </c>
      <c r="D133" s="70"/>
      <c r="E133" s="71"/>
      <c r="F133" s="71"/>
      <c r="G133" s="72" t="s">
        <v>51</v>
      </c>
      <c r="H133" s="72">
        <v>1</v>
      </c>
      <c r="I133" s="73" t="s">
        <v>58</v>
      </c>
      <c r="J133" s="74"/>
      <c r="K133" s="75"/>
      <c r="L133" s="76"/>
      <c r="M133" s="77">
        <v>800</v>
      </c>
      <c r="N133" s="77">
        <v>93.27</v>
      </c>
      <c r="O133" s="78">
        <v>800</v>
      </c>
      <c r="P133" s="79">
        <v>0.3</v>
      </c>
      <c r="Q133" s="75">
        <f t="shared" si="1"/>
        <v>240</v>
      </c>
      <c r="R133" s="80" t="s">
        <v>48</v>
      </c>
      <c r="S133" s="81"/>
    </row>
    <row r="134" s="3" customFormat="1" ht="15.75" customHeight="1" spans="1:19">
      <c r="A134" s="28">
        <v>125</v>
      </c>
      <c r="B134" s="69" t="s">
        <v>186</v>
      </c>
      <c r="C134" s="69" t="s">
        <v>88</v>
      </c>
      <c r="D134" s="70"/>
      <c r="E134" s="71"/>
      <c r="F134" s="71"/>
      <c r="G134" s="72" t="s">
        <v>51</v>
      </c>
      <c r="H134" s="72">
        <v>1</v>
      </c>
      <c r="I134" s="73" t="s">
        <v>58</v>
      </c>
      <c r="J134" s="74"/>
      <c r="K134" s="75"/>
      <c r="L134" s="76"/>
      <c r="M134" s="77">
        <v>150</v>
      </c>
      <c r="N134" s="77">
        <v>17.5</v>
      </c>
      <c r="O134" s="78">
        <v>150</v>
      </c>
      <c r="P134" s="79">
        <v>0.3</v>
      </c>
      <c r="Q134" s="75">
        <f t="shared" si="1"/>
        <v>45</v>
      </c>
      <c r="R134" s="80" t="s">
        <v>48</v>
      </c>
      <c r="S134" s="81"/>
    </row>
    <row r="135" s="3" customFormat="1" ht="15.75" customHeight="1" spans="1:19">
      <c r="A135" s="28">
        <v>126</v>
      </c>
      <c r="B135" s="69" t="s">
        <v>187</v>
      </c>
      <c r="C135" s="69" t="s">
        <v>88</v>
      </c>
      <c r="D135" s="70"/>
      <c r="E135" s="71"/>
      <c r="F135" s="71"/>
      <c r="G135" s="72" t="s">
        <v>51</v>
      </c>
      <c r="H135" s="72">
        <v>1</v>
      </c>
      <c r="I135" s="73" t="s">
        <v>58</v>
      </c>
      <c r="J135" s="74"/>
      <c r="K135" s="75"/>
      <c r="L135" s="76"/>
      <c r="M135" s="77">
        <v>150</v>
      </c>
      <c r="N135" s="77">
        <v>17.5</v>
      </c>
      <c r="O135" s="78">
        <v>150</v>
      </c>
      <c r="P135" s="79">
        <v>0.3</v>
      </c>
      <c r="Q135" s="75">
        <f t="shared" si="1"/>
        <v>45</v>
      </c>
      <c r="R135" s="80" t="s">
        <v>48</v>
      </c>
      <c r="S135" s="81"/>
    </row>
    <row r="136" s="3" customFormat="1" ht="15.75" customHeight="1" spans="1:19">
      <c r="A136" s="28">
        <v>127</v>
      </c>
      <c r="B136" s="69" t="s">
        <v>188</v>
      </c>
      <c r="C136" s="69" t="s">
        <v>88</v>
      </c>
      <c r="D136" s="70"/>
      <c r="E136" s="71"/>
      <c r="F136" s="71"/>
      <c r="G136" s="72" t="s">
        <v>51</v>
      </c>
      <c r="H136" s="72">
        <v>1</v>
      </c>
      <c r="I136" s="73" t="s">
        <v>58</v>
      </c>
      <c r="J136" s="74"/>
      <c r="K136" s="75"/>
      <c r="L136" s="76"/>
      <c r="M136" s="77">
        <v>150</v>
      </c>
      <c r="N136" s="77">
        <v>17.5</v>
      </c>
      <c r="O136" s="78">
        <v>150</v>
      </c>
      <c r="P136" s="79">
        <v>0.3</v>
      </c>
      <c r="Q136" s="75">
        <f t="shared" si="1"/>
        <v>45</v>
      </c>
      <c r="R136" s="80" t="s">
        <v>48</v>
      </c>
      <c r="S136" s="81"/>
    </row>
    <row r="137" s="3" customFormat="1" ht="15.75" customHeight="1" spans="1:19">
      <c r="A137" s="28">
        <v>128</v>
      </c>
      <c r="B137" s="69" t="s">
        <v>189</v>
      </c>
      <c r="C137" s="69" t="s">
        <v>88</v>
      </c>
      <c r="D137" s="70"/>
      <c r="E137" s="71"/>
      <c r="F137" s="71"/>
      <c r="G137" s="72" t="s">
        <v>51</v>
      </c>
      <c r="H137" s="72">
        <v>1</v>
      </c>
      <c r="I137" s="73" t="s">
        <v>58</v>
      </c>
      <c r="J137" s="74"/>
      <c r="K137" s="75"/>
      <c r="L137" s="76"/>
      <c r="M137" s="77">
        <v>150</v>
      </c>
      <c r="N137" s="77">
        <v>17.5</v>
      </c>
      <c r="O137" s="78">
        <v>150</v>
      </c>
      <c r="P137" s="79">
        <v>0.3</v>
      </c>
      <c r="Q137" s="75">
        <f t="shared" si="1"/>
        <v>45</v>
      </c>
      <c r="R137" s="80" t="s">
        <v>48</v>
      </c>
      <c r="S137" s="81"/>
    </row>
    <row r="138" s="3" customFormat="1" ht="15.75" customHeight="1" spans="1:19">
      <c r="A138" s="28">
        <v>129</v>
      </c>
      <c r="B138" s="69" t="s">
        <v>190</v>
      </c>
      <c r="C138" s="69" t="s">
        <v>88</v>
      </c>
      <c r="D138" s="70"/>
      <c r="E138" s="71"/>
      <c r="F138" s="71"/>
      <c r="G138" s="72" t="s">
        <v>51</v>
      </c>
      <c r="H138" s="72">
        <v>1</v>
      </c>
      <c r="I138" s="73" t="s">
        <v>58</v>
      </c>
      <c r="J138" s="74"/>
      <c r="K138" s="75"/>
      <c r="L138" s="76"/>
      <c r="M138" s="77">
        <v>150</v>
      </c>
      <c r="N138" s="77">
        <v>17.5</v>
      </c>
      <c r="O138" s="78">
        <v>150</v>
      </c>
      <c r="P138" s="79">
        <v>0.3</v>
      </c>
      <c r="Q138" s="75">
        <f t="shared" si="1"/>
        <v>45</v>
      </c>
      <c r="R138" s="80" t="s">
        <v>48</v>
      </c>
      <c r="S138" s="81"/>
    </row>
    <row r="139" s="3" customFormat="1" ht="15.75" customHeight="1" spans="1:19">
      <c r="A139" s="28">
        <v>130</v>
      </c>
      <c r="B139" s="69" t="s">
        <v>191</v>
      </c>
      <c r="C139" s="69" t="s">
        <v>88</v>
      </c>
      <c r="D139" s="70"/>
      <c r="E139" s="71"/>
      <c r="F139" s="71"/>
      <c r="G139" s="72" t="s">
        <v>51</v>
      </c>
      <c r="H139" s="72">
        <v>1</v>
      </c>
      <c r="I139" s="73" t="s">
        <v>58</v>
      </c>
      <c r="J139" s="74"/>
      <c r="K139" s="75"/>
      <c r="L139" s="76"/>
      <c r="M139" s="77">
        <v>150</v>
      </c>
      <c r="N139" s="77">
        <v>17.5</v>
      </c>
      <c r="O139" s="78">
        <v>150</v>
      </c>
      <c r="P139" s="79">
        <v>0.3</v>
      </c>
      <c r="Q139" s="75">
        <f t="shared" ref="Q139:Q202" si="2">O139*P139</f>
        <v>45</v>
      </c>
      <c r="R139" s="80" t="s">
        <v>48</v>
      </c>
      <c r="S139" s="81"/>
    </row>
    <row r="140" s="3" customFormat="1" ht="15.75" customHeight="1" spans="1:19">
      <c r="A140" s="28">
        <v>131</v>
      </c>
      <c r="B140" s="69" t="s">
        <v>192</v>
      </c>
      <c r="C140" s="69" t="s">
        <v>88</v>
      </c>
      <c r="D140" s="70"/>
      <c r="E140" s="71"/>
      <c r="F140" s="71"/>
      <c r="G140" s="72" t="s">
        <v>51</v>
      </c>
      <c r="H140" s="72">
        <v>1</v>
      </c>
      <c r="I140" s="73" t="s">
        <v>58</v>
      </c>
      <c r="J140" s="74"/>
      <c r="K140" s="75"/>
      <c r="L140" s="76"/>
      <c r="M140" s="77">
        <v>150</v>
      </c>
      <c r="N140" s="77">
        <v>17.5</v>
      </c>
      <c r="O140" s="78">
        <v>150</v>
      </c>
      <c r="P140" s="79">
        <v>0.3</v>
      </c>
      <c r="Q140" s="75">
        <f t="shared" si="2"/>
        <v>45</v>
      </c>
      <c r="R140" s="80" t="s">
        <v>48</v>
      </c>
      <c r="S140" s="81"/>
    </row>
    <row r="141" s="3" customFormat="1" ht="15.75" customHeight="1" spans="1:19">
      <c r="A141" s="28">
        <v>132</v>
      </c>
      <c r="B141" s="69" t="s">
        <v>193</v>
      </c>
      <c r="C141" s="69" t="s">
        <v>88</v>
      </c>
      <c r="D141" s="70"/>
      <c r="E141" s="71"/>
      <c r="F141" s="71"/>
      <c r="G141" s="72" t="s">
        <v>51</v>
      </c>
      <c r="H141" s="72">
        <v>1</v>
      </c>
      <c r="I141" s="73" t="s">
        <v>58</v>
      </c>
      <c r="J141" s="74"/>
      <c r="K141" s="75"/>
      <c r="L141" s="76"/>
      <c r="M141" s="77">
        <v>150</v>
      </c>
      <c r="N141" s="77">
        <v>17.5</v>
      </c>
      <c r="O141" s="78">
        <v>150</v>
      </c>
      <c r="P141" s="79">
        <v>0.3</v>
      </c>
      <c r="Q141" s="75">
        <f t="shared" si="2"/>
        <v>45</v>
      </c>
      <c r="R141" s="80" t="s">
        <v>48</v>
      </c>
      <c r="S141" s="81"/>
    </row>
    <row r="142" s="3" customFormat="1" ht="15.75" customHeight="1" spans="1:19">
      <c r="A142" s="28">
        <v>133</v>
      </c>
      <c r="B142" s="69" t="s">
        <v>194</v>
      </c>
      <c r="C142" s="69" t="s">
        <v>88</v>
      </c>
      <c r="D142" s="70"/>
      <c r="E142" s="71"/>
      <c r="F142" s="71"/>
      <c r="G142" s="72" t="s">
        <v>51</v>
      </c>
      <c r="H142" s="72">
        <v>1</v>
      </c>
      <c r="I142" s="73" t="s">
        <v>58</v>
      </c>
      <c r="J142" s="74"/>
      <c r="K142" s="75"/>
      <c r="L142" s="76"/>
      <c r="M142" s="77">
        <v>150</v>
      </c>
      <c r="N142" s="77">
        <v>17.5</v>
      </c>
      <c r="O142" s="78">
        <v>150</v>
      </c>
      <c r="P142" s="79">
        <v>0.3</v>
      </c>
      <c r="Q142" s="75">
        <f t="shared" si="2"/>
        <v>45</v>
      </c>
      <c r="R142" s="80" t="s">
        <v>48</v>
      </c>
      <c r="S142" s="81"/>
    </row>
    <row r="143" s="3" customFormat="1" ht="15.75" customHeight="1" spans="1:19">
      <c r="A143" s="28">
        <v>134</v>
      </c>
      <c r="B143" s="69" t="s">
        <v>195</v>
      </c>
      <c r="C143" s="69" t="s">
        <v>88</v>
      </c>
      <c r="D143" s="70"/>
      <c r="E143" s="71"/>
      <c r="F143" s="71"/>
      <c r="G143" s="72" t="s">
        <v>51</v>
      </c>
      <c r="H143" s="72">
        <v>1</v>
      </c>
      <c r="I143" s="73" t="s">
        <v>58</v>
      </c>
      <c r="J143" s="74"/>
      <c r="K143" s="75"/>
      <c r="L143" s="76"/>
      <c r="M143" s="77">
        <v>150</v>
      </c>
      <c r="N143" s="77">
        <v>17.5</v>
      </c>
      <c r="O143" s="78">
        <v>150</v>
      </c>
      <c r="P143" s="79">
        <v>0.3</v>
      </c>
      <c r="Q143" s="75">
        <f t="shared" si="2"/>
        <v>45</v>
      </c>
      <c r="R143" s="80" t="s">
        <v>48</v>
      </c>
      <c r="S143" s="81"/>
    </row>
    <row r="144" s="3" customFormat="1" ht="15.75" customHeight="1" spans="1:19">
      <c r="A144" s="28">
        <v>135</v>
      </c>
      <c r="B144" s="69" t="s">
        <v>196</v>
      </c>
      <c r="C144" s="69" t="s">
        <v>197</v>
      </c>
      <c r="D144" s="70"/>
      <c r="E144" s="71"/>
      <c r="F144" s="71"/>
      <c r="G144" s="72" t="s">
        <v>51</v>
      </c>
      <c r="H144" s="72">
        <v>1</v>
      </c>
      <c r="I144" s="73" t="s">
        <v>52</v>
      </c>
      <c r="J144" s="74"/>
      <c r="K144" s="75"/>
      <c r="L144" s="76"/>
      <c r="M144" s="77">
        <v>1800</v>
      </c>
      <c r="N144" s="77">
        <v>0</v>
      </c>
      <c r="O144" s="78">
        <v>1800</v>
      </c>
      <c r="P144" s="79">
        <v>0.3</v>
      </c>
      <c r="Q144" s="75">
        <f t="shared" si="2"/>
        <v>540</v>
      </c>
      <c r="R144" s="80" t="s">
        <v>48</v>
      </c>
      <c r="S144" s="81"/>
    </row>
    <row r="145" s="3" customFormat="1" ht="15.75" customHeight="1" spans="1:19">
      <c r="A145" s="28">
        <v>136</v>
      </c>
      <c r="B145" s="69" t="s">
        <v>198</v>
      </c>
      <c r="C145" s="69" t="s">
        <v>197</v>
      </c>
      <c r="D145" s="70"/>
      <c r="E145" s="71"/>
      <c r="F145" s="71"/>
      <c r="G145" s="72" t="s">
        <v>51</v>
      </c>
      <c r="H145" s="72">
        <v>1</v>
      </c>
      <c r="I145" s="73" t="s">
        <v>52</v>
      </c>
      <c r="J145" s="74"/>
      <c r="K145" s="75"/>
      <c r="L145" s="76"/>
      <c r="M145" s="77">
        <v>1800</v>
      </c>
      <c r="N145" s="77">
        <v>0</v>
      </c>
      <c r="O145" s="78">
        <v>1800</v>
      </c>
      <c r="P145" s="79">
        <v>0.3</v>
      </c>
      <c r="Q145" s="75">
        <f t="shared" si="2"/>
        <v>540</v>
      </c>
      <c r="R145" s="80" t="s">
        <v>48</v>
      </c>
      <c r="S145" s="81"/>
    </row>
    <row r="146" s="3" customFormat="1" ht="15.75" customHeight="1" spans="1:19">
      <c r="A146" s="28">
        <v>137</v>
      </c>
      <c r="B146" s="69" t="s">
        <v>199</v>
      </c>
      <c r="C146" s="69" t="s">
        <v>197</v>
      </c>
      <c r="D146" s="70"/>
      <c r="E146" s="71"/>
      <c r="F146" s="71"/>
      <c r="G146" s="72" t="s">
        <v>51</v>
      </c>
      <c r="H146" s="72">
        <v>1</v>
      </c>
      <c r="I146" s="73" t="s">
        <v>52</v>
      </c>
      <c r="J146" s="74"/>
      <c r="K146" s="75"/>
      <c r="L146" s="76"/>
      <c r="M146" s="77">
        <v>1500</v>
      </c>
      <c r="N146" s="77">
        <v>0</v>
      </c>
      <c r="O146" s="78">
        <v>1500</v>
      </c>
      <c r="P146" s="79">
        <v>0.3</v>
      </c>
      <c r="Q146" s="75">
        <f t="shared" si="2"/>
        <v>450</v>
      </c>
      <c r="R146" s="80" t="s">
        <v>48</v>
      </c>
      <c r="S146" s="81"/>
    </row>
    <row r="147" s="3" customFormat="1" ht="15.75" customHeight="1" spans="1:19">
      <c r="A147" s="28">
        <v>138</v>
      </c>
      <c r="B147" s="69" t="s">
        <v>200</v>
      </c>
      <c r="C147" s="69" t="s">
        <v>197</v>
      </c>
      <c r="D147" s="70"/>
      <c r="E147" s="71"/>
      <c r="F147" s="71"/>
      <c r="G147" s="72" t="s">
        <v>51</v>
      </c>
      <c r="H147" s="72">
        <v>1</v>
      </c>
      <c r="I147" s="73" t="s">
        <v>52</v>
      </c>
      <c r="J147" s="74"/>
      <c r="K147" s="75"/>
      <c r="L147" s="76"/>
      <c r="M147" s="77">
        <v>1500</v>
      </c>
      <c r="N147" s="77">
        <v>0</v>
      </c>
      <c r="O147" s="78">
        <v>1500</v>
      </c>
      <c r="P147" s="79">
        <v>0.3</v>
      </c>
      <c r="Q147" s="75">
        <f t="shared" si="2"/>
        <v>450</v>
      </c>
      <c r="R147" s="80" t="s">
        <v>48</v>
      </c>
      <c r="S147" s="81"/>
    </row>
    <row r="148" s="3" customFormat="1" ht="15.75" customHeight="1" spans="1:19">
      <c r="A148" s="28">
        <v>139</v>
      </c>
      <c r="B148" s="69" t="s">
        <v>201</v>
      </c>
      <c r="C148" s="69" t="s">
        <v>197</v>
      </c>
      <c r="D148" s="70"/>
      <c r="E148" s="71"/>
      <c r="F148" s="71"/>
      <c r="G148" s="72" t="s">
        <v>51</v>
      </c>
      <c r="H148" s="72">
        <v>1</v>
      </c>
      <c r="I148" s="73" t="s">
        <v>52</v>
      </c>
      <c r="J148" s="74"/>
      <c r="K148" s="75"/>
      <c r="L148" s="76"/>
      <c r="M148" s="77">
        <v>1800</v>
      </c>
      <c r="N148" s="77">
        <v>0</v>
      </c>
      <c r="O148" s="78">
        <v>1800</v>
      </c>
      <c r="P148" s="79">
        <v>0.3</v>
      </c>
      <c r="Q148" s="75">
        <f t="shared" si="2"/>
        <v>540</v>
      </c>
      <c r="R148" s="80" t="s">
        <v>48</v>
      </c>
      <c r="S148" s="81"/>
    </row>
    <row r="149" s="3" customFormat="1" ht="15.75" customHeight="1" spans="1:19">
      <c r="A149" s="28">
        <v>140</v>
      </c>
      <c r="B149" s="69" t="s">
        <v>202</v>
      </c>
      <c r="C149" s="69" t="s">
        <v>197</v>
      </c>
      <c r="D149" s="70"/>
      <c r="E149" s="71"/>
      <c r="F149" s="71"/>
      <c r="G149" s="72" t="s">
        <v>51</v>
      </c>
      <c r="H149" s="72">
        <v>1</v>
      </c>
      <c r="I149" s="73" t="s">
        <v>65</v>
      </c>
      <c r="J149" s="74"/>
      <c r="K149" s="75"/>
      <c r="L149" s="76"/>
      <c r="M149" s="77">
        <v>1075</v>
      </c>
      <c r="N149" s="77">
        <v>0</v>
      </c>
      <c r="O149" s="78">
        <v>1075</v>
      </c>
      <c r="P149" s="79">
        <v>0.3</v>
      </c>
      <c r="Q149" s="75">
        <f t="shared" si="2"/>
        <v>322.5</v>
      </c>
      <c r="R149" s="80" t="s">
        <v>48</v>
      </c>
      <c r="S149" s="81"/>
    </row>
    <row r="150" s="3" customFormat="1" ht="15.75" customHeight="1" spans="1:19">
      <c r="A150" s="28">
        <v>141</v>
      </c>
      <c r="B150" s="69" t="s">
        <v>203</v>
      </c>
      <c r="C150" s="69" t="s">
        <v>197</v>
      </c>
      <c r="D150" s="70"/>
      <c r="E150" s="71"/>
      <c r="F150" s="71"/>
      <c r="G150" s="72" t="s">
        <v>51</v>
      </c>
      <c r="H150" s="72">
        <v>1</v>
      </c>
      <c r="I150" s="73" t="s">
        <v>65</v>
      </c>
      <c r="J150" s="74"/>
      <c r="K150" s="75"/>
      <c r="L150" s="76"/>
      <c r="M150" s="77">
        <v>1075</v>
      </c>
      <c r="N150" s="77">
        <v>0</v>
      </c>
      <c r="O150" s="78">
        <v>1075</v>
      </c>
      <c r="P150" s="79">
        <v>0.3</v>
      </c>
      <c r="Q150" s="75">
        <f t="shared" si="2"/>
        <v>322.5</v>
      </c>
      <c r="R150" s="80" t="s">
        <v>48</v>
      </c>
      <c r="S150" s="81"/>
    </row>
    <row r="151" s="3" customFormat="1" ht="15.75" customHeight="1" spans="1:19">
      <c r="A151" s="28">
        <v>142</v>
      </c>
      <c r="B151" s="69" t="s">
        <v>204</v>
      </c>
      <c r="C151" s="69" t="s">
        <v>197</v>
      </c>
      <c r="D151" s="70"/>
      <c r="E151" s="71"/>
      <c r="F151" s="71"/>
      <c r="G151" s="72" t="s">
        <v>51</v>
      </c>
      <c r="H151" s="72">
        <v>1</v>
      </c>
      <c r="I151" s="73" t="s">
        <v>65</v>
      </c>
      <c r="J151" s="74"/>
      <c r="K151" s="75"/>
      <c r="L151" s="76"/>
      <c r="M151" s="77">
        <v>1075</v>
      </c>
      <c r="N151" s="77">
        <v>0</v>
      </c>
      <c r="O151" s="78">
        <v>1075</v>
      </c>
      <c r="P151" s="79">
        <v>0.3</v>
      </c>
      <c r="Q151" s="75">
        <f t="shared" si="2"/>
        <v>322.5</v>
      </c>
      <c r="R151" s="80" t="s">
        <v>48</v>
      </c>
      <c r="S151" s="81"/>
    </row>
    <row r="152" s="3" customFormat="1" ht="15.75" customHeight="1" spans="1:19">
      <c r="A152" s="28">
        <v>143</v>
      </c>
      <c r="B152" s="69" t="s">
        <v>205</v>
      </c>
      <c r="C152" s="69" t="s">
        <v>197</v>
      </c>
      <c r="D152" s="70"/>
      <c r="E152" s="71"/>
      <c r="F152" s="71"/>
      <c r="G152" s="72" t="s">
        <v>51</v>
      </c>
      <c r="H152" s="72">
        <v>1</v>
      </c>
      <c r="I152" s="73" t="s">
        <v>65</v>
      </c>
      <c r="J152" s="74"/>
      <c r="K152" s="75"/>
      <c r="L152" s="76"/>
      <c r="M152" s="77">
        <v>1075</v>
      </c>
      <c r="N152" s="77">
        <v>0</v>
      </c>
      <c r="O152" s="78">
        <v>1075</v>
      </c>
      <c r="P152" s="79">
        <v>0.3</v>
      </c>
      <c r="Q152" s="75">
        <f t="shared" si="2"/>
        <v>322.5</v>
      </c>
      <c r="R152" s="80" t="s">
        <v>48</v>
      </c>
      <c r="S152" s="81"/>
    </row>
    <row r="153" s="3" customFormat="1" ht="15.75" customHeight="1" spans="1:19">
      <c r="A153" s="28">
        <v>144</v>
      </c>
      <c r="B153" s="69" t="s">
        <v>206</v>
      </c>
      <c r="C153" s="69" t="s">
        <v>197</v>
      </c>
      <c r="D153" s="70"/>
      <c r="E153" s="71"/>
      <c r="F153" s="71"/>
      <c r="G153" s="72" t="s">
        <v>51</v>
      </c>
      <c r="H153" s="72">
        <v>1</v>
      </c>
      <c r="I153" s="73" t="s">
        <v>36</v>
      </c>
      <c r="J153" s="74"/>
      <c r="K153" s="75"/>
      <c r="L153" s="76"/>
      <c r="M153" s="77">
        <v>950</v>
      </c>
      <c r="N153" s="77">
        <v>63.34</v>
      </c>
      <c r="O153" s="78">
        <v>950</v>
      </c>
      <c r="P153" s="79">
        <v>0.3</v>
      </c>
      <c r="Q153" s="75">
        <f t="shared" si="2"/>
        <v>285</v>
      </c>
      <c r="R153" s="80" t="s">
        <v>48</v>
      </c>
      <c r="S153" s="81"/>
    </row>
    <row r="154" s="3" customFormat="1" ht="15.75" customHeight="1" spans="1:19">
      <c r="A154" s="28">
        <v>145</v>
      </c>
      <c r="B154" s="69" t="s">
        <v>207</v>
      </c>
      <c r="C154" s="69" t="s">
        <v>197</v>
      </c>
      <c r="D154" s="70"/>
      <c r="E154" s="71"/>
      <c r="F154" s="71"/>
      <c r="G154" s="72" t="s">
        <v>51</v>
      </c>
      <c r="H154" s="72">
        <v>1</v>
      </c>
      <c r="I154" s="73" t="s">
        <v>36</v>
      </c>
      <c r="J154" s="74"/>
      <c r="K154" s="75"/>
      <c r="L154" s="76"/>
      <c r="M154" s="77">
        <v>950</v>
      </c>
      <c r="N154" s="77">
        <v>63.35</v>
      </c>
      <c r="O154" s="78">
        <v>950</v>
      </c>
      <c r="P154" s="79">
        <v>0.3</v>
      </c>
      <c r="Q154" s="75">
        <f t="shared" si="2"/>
        <v>285</v>
      </c>
      <c r="R154" s="80" t="s">
        <v>48</v>
      </c>
      <c r="S154" s="81"/>
    </row>
    <row r="155" s="3" customFormat="1" ht="15.75" customHeight="1" spans="1:19">
      <c r="A155" s="28">
        <v>146</v>
      </c>
      <c r="B155" s="69" t="s">
        <v>208</v>
      </c>
      <c r="C155" s="69" t="s">
        <v>197</v>
      </c>
      <c r="D155" s="70"/>
      <c r="E155" s="71"/>
      <c r="F155" s="71"/>
      <c r="G155" s="72" t="s">
        <v>51</v>
      </c>
      <c r="H155" s="72">
        <v>1</v>
      </c>
      <c r="I155" s="73" t="s">
        <v>36</v>
      </c>
      <c r="J155" s="74"/>
      <c r="K155" s="75"/>
      <c r="L155" s="76"/>
      <c r="M155" s="77">
        <v>350</v>
      </c>
      <c r="N155" s="77">
        <v>23.35</v>
      </c>
      <c r="O155" s="78">
        <v>350</v>
      </c>
      <c r="P155" s="79">
        <v>0.3</v>
      </c>
      <c r="Q155" s="75">
        <f t="shared" si="2"/>
        <v>105</v>
      </c>
      <c r="R155" s="80" t="s">
        <v>48</v>
      </c>
      <c r="S155" s="81"/>
    </row>
    <row r="156" s="3" customFormat="1" ht="15.75" customHeight="1" spans="1:19">
      <c r="A156" s="28">
        <v>147</v>
      </c>
      <c r="B156" s="69" t="s">
        <v>209</v>
      </c>
      <c r="C156" s="69" t="s">
        <v>197</v>
      </c>
      <c r="D156" s="70"/>
      <c r="E156" s="71"/>
      <c r="F156" s="71"/>
      <c r="G156" s="72" t="s">
        <v>51</v>
      </c>
      <c r="H156" s="72">
        <v>1</v>
      </c>
      <c r="I156" s="73" t="s">
        <v>62</v>
      </c>
      <c r="J156" s="74"/>
      <c r="K156" s="75"/>
      <c r="L156" s="76"/>
      <c r="M156" s="77">
        <v>1800</v>
      </c>
      <c r="N156" s="77">
        <v>149.9</v>
      </c>
      <c r="O156" s="78">
        <v>1800</v>
      </c>
      <c r="P156" s="79">
        <v>0.3</v>
      </c>
      <c r="Q156" s="75">
        <f t="shared" si="2"/>
        <v>540</v>
      </c>
      <c r="R156" s="80" t="s">
        <v>48</v>
      </c>
      <c r="S156" s="81"/>
    </row>
    <row r="157" s="3" customFormat="1" ht="15.75" customHeight="1" spans="1:19">
      <c r="A157" s="28">
        <v>148</v>
      </c>
      <c r="B157" s="69" t="s">
        <v>210</v>
      </c>
      <c r="C157" s="69" t="s">
        <v>197</v>
      </c>
      <c r="D157" s="70"/>
      <c r="E157" s="71"/>
      <c r="F157" s="71"/>
      <c r="G157" s="72" t="s">
        <v>51</v>
      </c>
      <c r="H157" s="72">
        <v>1</v>
      </c>
      <c r="I157" s="73" t="s">
        <v>62</v>
      </c>
      <c r="J157" s="74"/>
      <c r="K157" s="75"/>
      <c r="L157" s="76"/>
      <c r="M157" s="77">
        <v>950</v>
      </c>
      <c r="N157" s="77">
        <v>79.13</v>
      </c>
      <c r="O157" s="78">
        <v>950</v>
      </c>
      <c r="P157" s="79">
        <v>0.3</v>
      </c>
      <c r="Q157" s="75">
        <f t="shared" si="2"/>
        <v>285</v>
      </c>
      <c r="R157" s="80" t="s">
        <v>48</v>
      </c>
      <c r="S157" s="81"/>
    </row>
    <row r="158" s="3" customFormat="1" ht="15.75" customHeight="1" spans="1:19">
      <c r="A158" s="28">
        <v>149</v>
      </c>
      <c r="B158" s="69" t="s">
        <v>211</v>
      </c>
      <c r="C158" s="69" t="s">
        <v>197</v>
      </c>
      <c r="D158" s="70"/>
      <c r="E158" s="71"/>
      <c r="F158" s="71"/>
      <c r="G158" s="72" t="s">
        <v>51</v>
      </c>
      <c r="H158" s="72">
        <v>1</v>
      </c>
      <c r="I158" s="73" t="s">
        <v>62</v>
      </c>
      <c r="J158" s="74"/>
      <c r="K158" s="75"/>
      <c r="L158" s="76"/>
      <c r="M158" s="77">
        <v>350</v>
      </c>
      <c r="N158" s="77">
        <v>29.16</v>
      </c>
      <c r="O158" s="78">
        <v>350</v>
      </c>
      <c r="P158" s="79">
        <v>0.3</v>
      </c>
      <c r="Q158" s="75">
        <f t="shared" si="2"/>
        <v>105</v>
      </c>
      <c r="R158" s="80" t="s">
        <v>48</v>
      </c>
      <c r="S158" s="81"/>
    </row>
    <row r="159" s="3" customFormat="1" ht="15.75" customHeight="1" spans="1:19">
      <c r="A159" s="28">
        <v>150</v>
      </c>
      <c r="B159" s="69" t="s">
        <v>212</v>
      </c>
      <c r="C159" s="69" t="s">
        <v>197</v>
      </c>
      <c r="D159" s="70"/>
      <c r="E159" s="71"/>
      <c r="F159" s="71"/>
      <c r="G159" s="72" t="s">
        <v>51</v>
      </c>
      <c r="H159" s="72">
        <v>1</v>
      </c>
      <c r="I159" s="73" t="s">
        <v>58</v>
      </c>
      <c r="J159" s="74"/>
      <c r="K159" s="75"/>
      <c r="L159" s="76"/>
      <c r="M159" s="77">
        <v>1800</v>
      </c>
      <c r="N159" s="77">
        <v>210</v>
      </c>
      <c r="O159" s="78">
        <v>1800</v>
      </c>
      <c r="P159" s="79">
        <v>0.3</v>
      </c>
      <c r="Q159" s="75">
        <f t="shared" si="2"/>
        <v>540</v>
      </c>
      <c r="R159" s="80" t="s">
        <v>48</v>
      </c>
      <c r="S159" s="81"/>
    </row>
    <row r="160" s="3" customFormat="1" ht="15.75" customHeight="1" spans="1:19">
      <c r="A160" s="28">
        <v>151</v>
      </c>
      <c r="B160" s="69" t="s">
        <v>213</v>
      </c>
      <c r="C160" s="69" t="s">
        <v>197</v>
      </c>
      <c r="D160" s="70"/>
      <c r="E160" s="71"/>
      <c r="F160" s="71"/>
      <c r="G160" s="72" t="s">
        <v>51</v>
      </c>
      <c r="H160" s="72">
        <v>1</v>
      </c>
      <c r="I160" s="73" t="s">
        <v>58</v>
      </c>
      <c r="J160" s="74"/>
      <c r="K160" s="75"/>
      <c r="L160" s="76"/>
      <c r="M160" s="77">
        <v>1800</v>
      </c>
      <c r="N160" s="77">
        <v>210</v>
      </c>
      <c r="O160" s="78">
        <v>1800</v>
      </c>
      <c r="P160" s="79">
        <v>0.3</v>
      </c>
      <c r="Q160" s="75">
        <f t="shared" si="2"/>
        <v>540</v>
      </c>
      <c r="R160" s="80" t="s">
        <v>48</v>
      </c>
      <c r="S160" s="81"/>
    </row>
    <row r="161" s="3" customFormat="1" ht="15.75" customHeight="1" spans="1:19">
      <c r="A161" s="28">
        <v>152</v>
      </c>
      <c r="B161" s="69" t="s">
        <v>214</v>
      </c>
      <c r="C161" s="69" t="s">
        <v>215</v>
      </c>
      <c r="D161" s="70"/>
      <c r="E161" s="71"/>
      <c r="F161" s="71"/>
      <c r="G161" s="72" t="s">
        <v>51</v>
      </c>
      <c r="H161" s="72">
        <v>1</v>
      </c>
      <c r="I161" s="73" t="s">
        <v>52</v>
      </c>
      <c r="J161" s="74"/>
      <c r="K161" s="75"/>
      <c r="L161" s="76"/>
      <c r="M161" s="77">
        <v>1030</v>
      </c>
      <c r="N161" s="77">
        <v>0</v>
      </c>
      <c r="O161" s="78">
        <v>1030</v>
      </c>
      <c r="P161" s="79">
        <v>0.3</v>
      </c>
      <c r="Q161" s="75">
        <f t="shared" si="2"/>
        <v>309</v>
      </c>
      <c r="R161" s="80" t="s">
        <v>48</v>
      </c>
      <c r="S161" s="81"/>
    </row>
    <row r="162" s="3" customFormat="1" ht="15.75" customHeight="1" spans="1:19">
      <c r="A162" s="28">
        <v>153</v>
      </c>
      <c r="B162" s="69" t="s">
        <v>216</v>
      </c>
      <c r="C162" s="69" t="s">
        <v>215</v>
      </c>
      <c r="D162" s="70"/>
      <c r="E162" s="71"/>
      <c r="F162" s="71"/>
      <c r="G162" s="72" t="s">
        <v>51</v>
      </c>
      <c r="H162" s="72">
        <v>1</v>
      </c>
      <c r="I162" s="73" t="s">
        <v>52</v>
      </c>
      <c r="J162" s="74"/>
      <c r="K162" s="75"/>
      <c r="L162" s="76"/>
      <c r="M162" s="77">
        <v>1030</v>
      </c>
      <c r="N162" s="77">
        <v>0</v>
      </c>
      <c r="O162" s="78">
        <v>1030</v>
      </c>
      <c r="P162" s="79">
        <v>0.3</v>
      </c>
      <c r="Q162" s="75">
        <f t="shared" si="2"/>
        <v>309</v>
      </c>
      <c r="R162" s="80" t="s">
        <v>48</v>
      </c>
      <c r="S162" s="81"/>
    </row>
    <row r="163" s="3" customFormat="1" ht="15.75" customHeight="1" spans="1:19">
      <c r="A163" s="28">
        <v>154</v>
      </c>
      <c r="B163" s="69" t="s">
        <v>217</v>
      </c>
      <c r="C163" s="69" t="s">
        <v>215</v>
      </c>
      <c r="D163" s="70"/>
      <c r="E163" s="71"/>
      <c r="F163" s="71"/>
      <c r="G163" s="72" t="s">
        <v>51</v>
      </c>
      <c r="H163" s="72">
        <v>1</v>
      </c>
      <c r="I163" s="73" t="s">
        <v>52</v>
      </c>
      <c r="J163" s="74"/>
      <c r="K163" s="75"/>
      <c r="L163" s="76"/>
      <c r="M163" s="77">
        <v>1030</v>
      </c>
      <c r="N163" s="77">
        <v>0</v>
      </c>
      <c r="O163" s="78">
        <v>1030</v>
      </c>
      <c r="P163" s="79">
        <v>0.3</v>
      </c>
      <c r="Q163" s="75">
        <f t="shared" si="2"/>
        <v>309</v>
      </c>
      <c r="R163" s="80" t="s">
        <v>48</v>
      </c>
      <c r="S163" s="81"/>
    </row>
    <row r="164" s="3" customFormat="1" ht="15.75" customHeight="1" spans="1:19">
      <c r="A164" s="28">
        <v>155</v>
      </c>
      <c r="B164" s="69" t="s">
        <v>218</v>
      </c>
      <c r="C164" s="69" t="s">
        <v>215</v>
      </c>
      <c r="D164" s="70"/>
      <c r="E164" s="71"/>
      <c r="F164" s="71"/>
      <c r="G164" s="72" t="s">
        <v>51</v>
      </c>
      <c r="H164" s="72">
        <v>1</v>
      </c>
      <c r="I164" s="73" t="s">
        <v>52</v>
      </c>
      <c r="J164" s="74"/>
      <c r="K164" s="75"/>
      <c r="L164" s="76"/>
      <c r="M164" s="77">
        <v>1030</v>
      </c>
      <c r="N164" s="77">
        <v>0</v>
      </c>
      <c r="O164" s="78">
        <v>1030</v>
      </c>
      <c r="P164" s="79">
        <v>0.3</v>
      </c>
      <c r="Q164" s="75">
        <f t="shared" si="2"/>
        <v>309</v>
      </c>
      <c r="R164" s="80" t="s">
        <v>48</v>
      </c>
      <c r="S164" s="81"/>
    </row>
    <row r="165" s="3" customFormat="1" ht="15.75" customHeight="1" spans="1:19">
      <c r="A165" s="28">
        <v>156</v>
      </c>
      <c r="B165" s="69" t="s">
        <v>219</v>
      </c>
      <c r="C165" s="69" t="s">
        <v>215</v>
      </c>
      <c r="D165" s="70"/>
      <c r="E165" s="71"/>
      <c r="F165" s="71"/>
      <c r="G165" s="72" t="s">
        <v>51</v>
      </c>
      <c r="H165" s="72">
        <v>1</v>
      </c>
      <c r="I165" s="73" t="s">
        <v>52</v>
      </c>
      <c r="J165" s="74"/>
      <c r="K165" s="75"/>
      <c r="L165" s="76"/>
      <c r="M165" s="77">
        <v>1030</v>
      </c>
      <c r="N165" s="77">
        <v>0</v>
      </c>
      <c r="O165" s="78">
        <v>1030</v>
      </c>
      <c r="P165" s="79">
        <v>0.3</v>
      </c>
      <c r="Q165" s="75">
        <f t="shared" si="2"/>
        <v>309</v>
      </c>
      <c r="R165" s="80" t="s">
        <v>48</v>
      </c>
      <c r="S165" s="81"/>
    </row>
    <row r="166" s="3" customFormat="1" ht="15.75" customHeight="1" spans="1:19">
      <c r="A166" s="28">
        <v>157</v>
      </c>
      <c r="B166" s="69" t="s">
        <v>220</v>
      </c>
      <c r="C166" s="69" t="s">
        <v>215</v>
      </c>
      <c r="D166" s="70"/>
      <c r="E166" s="71"/>
      <c r="F166" s="71"/>
      <c r="G166" s="72" t="s">
        <v>51</v>
      </c>
      <c r="H166" s="72">
        <v>1</v>
      </c>
      <c r="I166" s="73" t="s">
        <v>52</v>
      </c>
      <c r="J166" s="74"/>
      <c r="K166" s="75"/>
      <c r="L166" s="76"/>
      <c r="M166" s="77">
        <v>1030</v>
      </c>
      <c r="N166" s="77">
        <v>0</v>
      </c>
      <c r="O166" s="78">
        <v>1030</v>
      </c>
      <c r="P166" s="79">
        <v>0.3</v>
      </c>
      <c r="Q166" s="75">
        <f t="shared" si="2"/>
        <v>309</v>
      </c>
      <c r="R166" s="80" t="s">
        <v>48</v>
      </c>
      <c r="S166" s="81"/>
    </row>
    <row r="167" s="3" customFormat="1" ht="15.75" customHeight="1" spans="1:19">
      <c r="A167" s="28">
        <v>158</v>
      </c>
      <c r="B167" s="69" t="s">
        <v>221</v>
      </c>
      <c r="C167" s="69" t="s">
        <v>222</v>
      </c>
      <c r="D167" s="70"/>
      <c r="E167" s="71"/>
      <c r="F167" s="71"/>
      <c r="G167" s="28" t="s">
        <v>51</v>
      </c>
      <c r="H167" s="72">
        <v>1</v>
      </c>
      <c r="I167" s="73" t="s">
        <v>178</v>
      </c>
      <c r="J167" s="74"/>
      <c r="K167" s="75"/>
      <c r="L167" s="76"/>
      <c r="M167" s="77">
        <v>1049.5</v>
      </c>
      <c r="N167" s="77">
        <v>70.06</v>
      </c>
      <c r="O167" s="78">
        <v>1050</v>
      </c>
      <c r="P167" s="79">
        <v>0.3</v>
      </c>
      <c r="Q167" s="75">
        <f t="shared" si="2"/>
        <v>315</v>
      </c>
      <c r="R167" s="80" t="s">
        <v>48</v>
      </c>
      <c r="S167" s="81"/>
    </row>
    <row r="168" s="3" customFormat="1" ht="15.75" customHeight="1" spans="1:19">
      <c r="A168" s="28">
        <v>159</v>
      </c>
      <c r="B168" s="69" t="s">
        <v>223</v>
      </c>
      <c r="C168" s="69" t="s">
        <v>222</v>
      </c>
      <c r="D168" s="70"/>
      <c r="E168" s="71"/>
      <c r="F168" s="71"/>
      <c r="G168" s="28" t="s">
        <v>51</v>
      </c>
      <c r="H168" s="72">
        <v>1</v>
      </c>
      <c r="I168" s="73" t="s">
        <v>178</v>
      </c>
      <c r="J168" s="74"/>
      <c r="K168" s="75"/>
      <c r="L168" s="76"/>
      <c r="M168" s="77">
        <v>1049.51</v>
      </c>
      <c r="N168" s="77">
        <v>70.07</v>
      </c>
      <c r="O168" s="78">
        <v>1050</v>
      </c>
      <c r="P168" s="79">
        <v>0.3</v>
      </c>
      <c r="Q168" s="75">
        <f t="shared" si="2"/>
        <v>315</v>
      </c>
      <c r="R168" s="80" t="s">
        <v>48</v>
      </c>
      <c r="S168" s="81"/>
    </row>
    <row r="169" s="3" customFormat="1" ht="15.75" customHeight="1" spans="1:19">
      <c r="A169" s="28">
        <v>160</v>
      </c>
      <c r="B169" s="69" t="s">
        <v>224</v>
      </c>
      <c r="C169" s="69" t="s">
        <v>225</v>
      </c>
      <c r="D169" s="70"/>
      <c r="E169" s="71"/>
      <c r="F169" s="71"/>
      <c r="G169" s="28" t="s">
        <v>226</v>
      </c>
      <c r="H169" s="72">
        <v>1</v>
      </c>
      <c r="I169" s="73" t="s">
        <v>227</v>
      </c>
      <c r="J169" s="74"/>
      <c r="K169" s="75"/>
      <c r="L169" s="76"/>
      <c r="M169" s="77">
        <v>4150</v>
      </c>
      <c r="N169" s="77">
        <v>0</v>
      </c>
      <c r="O169" s="78">
        <v>4000</v>
      </c>
      <c r="P169" s="79">
        <v>0.2</v>
      </c>
      <c r="Q169" s="75">
        <f t="shared" si="2"/>
        <v>800</v>
      </c>
      <c r="R169" s="80" t="s">
        <v>48</v>
      </c>
      <c r="S169" s="81"/>
    </row>
    <row r="170" s="3" customFormat="1" ht="15.75" customHeight="1" spans="1:19">
      <c r="A170" s="28">
        <v>161</v>
      </c>
      <c r="B170" s="69" t="s">
        <v>228</v>
      </c>
      <c r="C170" s="69" t="s">
        <v>225</v>
      </c>
      <c r="D170" s="70"/>
      <c r="E170" s="71"/>
      <c r="F170" s="71"/>
      <c r="G170" s="28" t="s">
        <v>226</v>
      </c>
      <c r="H170" s="72">
        <v>1</v>
      </c>
      <c r="I170" s="73" t="s">
        <v>229</v>
      </c>
      <c r="J170" s="74"/>
      <c r="K170" s="75"/>
      <c r="L170" s="76"/>
      <c r="M170" s="77">
        <v>4951.46</v>
      </c>
      <c r="N170" s="77">
        <v>0</v>
      </c>
      <c r="O170" s="78">
        <v>4850</v>
      </c>
      <c r="P170" s="79">
        <v>0.2</v>
      </c>
      <c r="Q170" s="75">
        <f t="shared" si="2"/>
        <v>970</v>
      </c>
      <c r="R170" s="80" t="s">
        <v>48</v>
      </c>
      <c r="S170" s="81"/>
    </row>
    <row r="171" s="3" customFormat="1" ht="15.75" customHeight="1" spans="1:19">
      <c r="A171" s="28">
        <v>162</v>
      </c>
      <c r="B171" s="69" t="s">
        <v>230</v>
      </c>
      <c r="C171" s="69" t="s">
        <v>231</v>
      </c>
      <c r="D171" s="70"/>
      <c r="E171" s="71"/>
      <c r="F171" s="71"/>
      <c r="G171" s="28" t="s">
        <v>51</v>
      </c>
      <c r="H171" s="72">
        <v>1</v>
      </c>
      <c r="I171" s="73" t="s">
        <v>52</v>
      </c>
      <c r="J171" s="74"/>
      <c r="K171" s="75"/>
      <c r="L171" s="76"/>
      <c r="M171" s="77">
        <v>800</v>
      </c>
      <c r="N171" s="77">
        <v>0</v>
      </c>
      <c r="O171" s="78">
        <v>800</v>
      </c>
      <c r="P171" s="79">
        <v>0.3</v>
      </c>
      <c r="Q171" s="75">
        <f t="shared" si="2"/>
        <v>240</v>
      </c>
      <c r="R171" s="80" t="s">
        <v>48</v>
      </c>
      <c r="S171" s="81"/>
    </row>
    <row r="172" s="3" customFormat="1" ht="15.75" customHeight="1" spans="1:19">
      <c r="A172" s="28">
        <v>163</v>
      </c>
      <c r="B172" s="69" t="s">
        <v>232</v>
      </c>
      <c r="C172" s="69" t="s">
        <v>231</v>
      </c>
      <c r="D172" s="70"/>
      <c r="E172" s="71"/>
      <c r="F172" s="71"/>
      <c r="G172" s="28" t="s">
        <v>51</v>
      </c>
      <c r="H172" s="72">
        <v>1</v>
      </c>
      <c r="I172" s="73" t="s">
        <v>52</v>
      </c>
      <c r="J172" s="74"/>
      <c r="K172" s="75"/>
      <c r="L172" s="76"/>
      <c r="M172" s="77">
        <v>800</v>
      </c>
      <c r="N172" s="77">
        <v>0</v>
      </c>
      <c r="O172" s="78">
        <v>800</v>
      </c>
      <c r="P172" s="79">
        <v>0.3</v>
      </c>
      <c r="Q172" s="75">
        <f t="shared" si="2"/>
        <v>240</v>
      </c>
      <c r="R172" s="80" t="s">
        <v>48</v>
      </c>
      <c r="S172" s="81"/>
    </row>
    <row r="173" s="3" customFormat="1" ht="15.75" customHeight="1" spans="1:19">
      <c r="A173" s="28">
        <v>164</v>
      </c>
      <c r="B173" s="69" t="s">
        <v>233</v>
      </c>
      <c r="C173" s="69" t="s">
        <v>231</v>
      </c>
      <c r="D173" s="70"/>
      <c r="E173" s="71"/>
      <c r="F173" s="71"/>
      <c r="G173" s="28" t="s">
        <v>51</v>
      </c>
      <c r="H173" s="72">
        <v>1</v>
      </c>
      <c r="I173" s="73" t="s">
        <v>52</v>
      </c>
      <c r="J173" s="74"/>
      <c r="K173" s="75"/>
      <c r="L173" s="76"/>
      <c r="M173" s="77">
        <v>500</v>
      </c>
      <c r="N173" s="77">
        <v>0</v>
      </c>
      <c r="O173" s="78">
        <v>500</v>
      </c>
      <c r="P173" s="79">
        <v>0.3</v>
      </c>
      <c r="Q173" s="75">
        <f t="shared" si="2"/>
        <v>150</v>
      </c>
      <c r="R173" s="80" t="s">
        <v>48</v>
      </c>
      <c r="S173" s="81"/>
    </row>
    <row r="174" s="3" customFormat="1" ht="15.75" customHeight="1" spans="1:19">
      <c r="A174" s="28">
        <v>165</v>
      </c>
      <c r="B174" s="69" t="s">
        <v>234</v>
      </c>
      <c r="C174" s="69" t="s">
        <v>231</v>
      </c>
      <c r="D174" s="70"/>
      <c r="E174" s="71"/>
      <c r="F174" s="71"/>
      <c r="G174" s="28" t="s">
        <v>51</v>
      </c>
      <c r="H174" s="72">
        <v>1</v>
      </c>
      <c r="I174" s="73" t="s">
        <v>65</v>
      </c>
      <c r="J174" s="74"/>
      <c r="K174" s="75"/>
      <c r="L174" s="76"/>
      <c r="M174" s="77">
        <v>500</v>
      </c>
      <c r="N174" s="77">
        <v>0</v>
      </c>
      <c r="O174" s="78">
        <v>500</v>
      </c>
      <c r="P174" s="79">
        <v>0.3</v>
      </c>
      <c r="Q174" s="75">
        <f t="shared" si="2"/>
        <v>150</v>
      </c>
      <c r="R174" s="80" t="s">
        <v>48</v>
      </c>
      <c r="S174" s="81"/>
    </row>
    <row r="175" s="3" customFormat="1" ht="15.75" customHeight="1" spans="1:19">
      <c r="A175" s="28">
        <v>166</v>
      </c>
      <c r="B175" s="69" t="s">
        <v>235</v>
      </c>
      <c r="C175" s="69" t="s">
        <v>236</v>
      </c>
      <c r="D175" s="70"/>
      <c r="E175" s="71"/>
      <c r="F175" s="71"/>
      <c r="G175" s="28" t="s">
        <v>226</v>
      </c>
      <c r="H175" s="72">
        <v>1</v>
      </c>
      <c r="I175" s="73" t="s">
        <v>52</v>
      </c>
      <c r="J175" s="74"/>
      <c r="K175" s="75"/>
      <c r="L175" s="76"/>
      <c r="M175" s="77">
        <v>1900</v>
      </c>
      <c r="N175" s="77">
        <v>0</v>
      </c>
      <c r="O175" s="78">
        <v>1805</v>
      </c>
      <c r="P175" s="79">
        <v>0.15</v>
      </c>
      <c r="Q175" s="75">
        <f t="shared" si="2"/>
        <v>270.75</v>
      </c>
      <c r="R175" s="80" t="s">
        <v>48</v>
      </c>
      <c r="S175" s="81"/>
    </row>
    <row r="176" s="3" customFormat="1" ht="15.75" customHeight="1" spans="1:19">
      <c r="A176" s="28">
        <v>167</v>
      </c>
      <c r="B176" s="69" t="s">
        <v>237</v>
      </c>
      <c r="C176" s="69" t="s">
        <v>236</v>
      </c>
      <c r="D176" s="70"/>
      <c r="E176" s="71"/>
      <c r="F176" s="71"/>
      <c r="G176" s="28" t="s">
        <v>226</v>
      </c>
      <c r="H176" s="72">
        <v>1</v>
      </c>
      <c r="I176" s="73" t="s">
        <v>65</v>
      </c>
      <c r="J176" s="74"/>
      <c r="K176" s="75"/>
      <c r="L176" s="76"/>
      <c r="M176" s="77">
        <v>780</v>
      </c>
      <c r="N176" s="77">
        <v>0</v>
      </c>
      <c r="O176" s="78">
        <v>741</v>
      </c>
      <c r="P176" s="79">
        <v>0.15</v>
      </c>
      <c r="Q176" s="75">
        <f t="shared" si="2"/>
        <v>111.15</v>
      </c>
      <c r="R176" s="80" t="s">
        <v>48</v>
      </c>
      <c r="S176" s="81"/>
    </row>
    <row r="177" s="3" customFormat="1" ht="15.75" customHeight="1" spans="1:19">
      <c r="A177" s="28">
        <v>168</v>
      </c>
      <c r="B177" s="69" t="s">
        <v>238</v>
      </c>
      <c r="C177" s="69" t="s">
        <v>236</v>
      </c>
      <c r="D177" s="70"/>
      <c r="E177" s="71"/>
      <c r="F177" s="71"/>
      <c r="G177" s="28" t="s">
        <v>226</v>
      </c>
      <c r="H177" s="72">
        <v>1</v>
      </c>
      <c r="I177" s="73" t="s">
        <v>65</v>
      </c>
      <c r="J177" s="74"/>
      <c r="K177" s="75"/>
      <c r="L177" s="76"/>
      <c r="M177" s="77">
        <v>990</v>
      </c>
      <c r="N177" s="77">
        <v>0</v>
      </c>
      <c r="O177" s="78">
        <v>940</v>
      </c>
      <c r="P177" s="79">
        <v>0.15</v>
      </c>
      <c r="Q177" s="75">
        <f t="shared" si="2"/>
        <v>141</v>
      </c>
      <c r="R177" s="80" t="s">
        <v>48</v>
      </c>
      <c r="S177" s="81"/>
    </row>
    <row r="178" s="3" customFormat="1" ht="15.75" customHeight="1" spans="1:19">
      <c r="A178" s="28">
        <v>169</v>
      </c>
      <c r="B178" s="69" t="s">
        <v>239</v>
      </c>
      <c r="C178" s="69" t="s">
        <v>236</v>
      </c>
      <c r="D178" s="70"/>
      <c r="E178" s="71"/>
      <c r="F178" s="71"/>
      <c r="G178" s="28" t="s">
        <v>226</v>
      </c>
      <c r="H178" s="72">
        <v>1</v>
      </c>
      <c r="I178" s="73" t="s">
        <v>65</v>
      </c>
      <c r="J178" s="74"/>
      <c r="K178" s="75"/>
      <c r="L178" s="76"/>
      <c r="M178" s="77">
        <v>990</v>
      </c>
      <c r="N178" s="77">
        <v>0</v>
      </c>
      <c r="O178" s="78">
        <v>940</v>
      </c>
      <c r="P178" s="79">
        <v>0.15</v>
      </c>
      <c r="Q178" s="75">
        <f t="shared" si="2"/>
        <v>141</v>
      </c>
      <c r="R178" s="80" t="s">
        <v>48</v>
      </c>
      <c r="S178" s="81"/>
    </row>
    <row r="179" s="3" customFormat="1" ht="15.75" customHeight="1" spans="1:19">
      <c r="A179" s="28">
        <v>170</v>
      </c>
      <c r="B179" s="69" t="s">
        <v>240</v>
      </c>
      <c r="C179" s="69" t="s">
        <v>236</v>
      </c>
      <c r="D179" s="70"/>
      <c r="E179" s="71"/>
      <c r="F179" s="71"/>
      <c r="G179" s="28" t="s">
        <v>226</v>
      </c>
      <c r="H179" s="72">
        <v>1</v>
      </c>
      <c r="I179" s="73" t="s">
        <v>178</v>
      </c>
      <c r="J179" s="74"/>
      <c r="K179" s="75"/>
      <c r="L179" s="76"/>
      <c r="M179" s="77">
        <v>2920.79</v>
      </c>
      <c r="N179" s="77">
        <v>0</v>
      </c>
      <c r="O179" s="78">
        <v>2775</v>
      </c>
      <c r="P179" s="79">
        <v>0.15</v>
      </c>
      <c r="Q179" s="75">
        <f t="shared" si="2"/>
        <v>416.25</v>
      </c>
      <c r="R179" s="80" t="s">
        <v>48</v>
      </c>
      <c r="S179" s="81"/>
    </row>
    <row r="180" s="3" customFormat="1" ht="15.75" customHeight="1" spans="1:19">
      <c r="A180" s="28">
        <v>171</v>
      </c>
      <c r="B180" s="69" t="s">
        <v>241</v>
      </c>
      <c r="C180" s="69" t="s">
        <v>242</v>
      </c>
      <c r="D180" s="70"/>
      <c r="E180" s="71"/>
      <c r="F180" s="71"/>
      <c r="G180" s="28" t="s">
        <v>226</v>
      </c>
      <c r="H180" s="72">
        <v>1</v>
      </c>
      <c r="I180" s="73" t="s">
        <v>52</v>
      </c>
      <c r="J180" s="74"/>
      <c r="K180" s="75"/>
      <c r="L180" s="76"/>
      <c r="M180" s="77">
        <v>1200</v>
      </c>
      <c r="N180" s="77">
        <v>0</v>
      </c>
      <c r="O180" s="78">
        <v>1140</v>
      </c>
      <c r="P180" s="79">
        <v>0.2</v>
      </c>
      <c r="Q180" s="75">
        <f t="shared" si="2"/>
        <v>228</v>
      </c>
      <c r="R180" s="80" t="s">
        <v>48</v>
      </c>
      <c r="S180" s="81"/>
    </row>
    <row r="181" s="3" customFormat="1" ht="15.75" customHeight="1" spans="1:19">
      <c r="A181" s="28">
        <v>172</v>
      </c>
      <c r="B181" s="69" t="s">
        <v>243</v>
      </c>
      <c r="C181" s="69" t="s">
        <v>242</v>
      </c>
      <c r="D181" s="70"/>
      <c r="E181" s="71"/>
      <c r="F181" s="71"/>
      <c r="G181" s="28" t="s">
        <v>226</v>
      </c>
      <c r="H181" s="72">
        <v>1</v>
      </c>
      <c r="I181" s="73" t="s">
        <v>65</v>
      </c>
      <c r="J181" s="74"/>
      <c r="K181" s="75"/>
      <c r="L181" s="76"/>
      <c r="M181" s="77">
        <v>2100</v>
      </c>
      <c r="N181" s="77">
        <v>0</v>
      </c>
      <c r="O181" s="78">
        <v>1995</v>
      </c>
      <c r="P181" s="79">
        <v>0.2</v>
      </c>
      <c r="Q181" s="75">
        <f t="shared" si="2"/>
        <v>399</v>
      </c>
      <c r="R181" s="80" t="s">
        <v>48</v>
      </c>
      <c r="S181" s="81"/>
    </row>
    <row r="182" s="3" customFormat="1" ht="15.75" customHeight="1" spans="1:19">
      <c r="A182" s="28">
        <v>173</v>
      </c>
      <c r="B182" s="69" t="s">
        <v>244</v>
      </c>
      <c r="C182" s="69" t="s">
        <v>242</v>
      </c>
      <c r="D182" s="70"/>
      <c r="E182" s="71"/>
      <c r="F182" s="71"/>
      <c r="G182" s="28" t="s">
        <v>226</v>
      </c>
      <c r="H182" s="72">
        <v>1</v>
      </c>
      <c r="I182" s="73" t="s">
        <v>65</v>
      </c>
      <c r="J182" s="74"/>
      <c r="K182" s="75"/>
      <c r="L182" s="76"/>
      <c r="M182" s="77">
        <v>1360</v>
      </c>
      <c r="N182" s="77">
        <v>0</v>
      </c>
      <c r="O182" s="78">
        <v>1292</v>
      </c>
      <c r="P182" s="79">
        <v>0.2</v>
      </c>
      <c r="Q182" s="75">
        <f t="shared" si="2"/>
        <v>258.4</v>
      </c>
      <c r="R182" s="80" t="s">
        <v>48</v>
      </c>
      <c r="S182" s="81"/>
    </row>
    <row r="183" s="3" customFormat="1" ht="15.75" customHeight="1" spans="1:19">
      <c r="A183" s="28">
        <v>174</v>
      </c>
      <c r="B183" s="69" t="s">
        <v>245</v>
      </c>
      <c r="C183" s="69" t="s">
        <v>242</v>
      </c>
      <c r="D183" s="70"/>
      <c r="E183" s="71"/>
      <c r="F183" s="71"/>
      <c r="G183" s="28" t="s">
        <v>226</v>
      </c>
      <c r="H183" s="72">
        <v>1</v>
      </c>
      <c r="I183" s="73" t="s">
        <v>65</v>
      </c>
      <c r="J183" s="74"/>
      <c r="K183" s="75"/>
      <c r="L183" s="76"/>
      <c r="M183" s="77">
        <v>1360</v>
      </c>
      <c r="N183" s="77">
        <v>0</v>
      </c>
      <c r="O183" s="78">
        <v>1292</v>
      </c>
      <c r="P183" s="79">
        <v>0.2</v>
      </c>
      <c r="Q183" s="75">
        <f t="shared" si="2"/>
        <v>258.4</v>
      </c>
      <c r="R183" s="80" t="s">
        <v>48</v>
      </c>
      <c r="S183" s="81"/>
    </row>
    <row r="184" s="3" customFormat="1" ht="15.75" customHeight="1" spans="1:19">
      <c r="A184" s="28">
        <v>175</v>
      </c>
      <c r="B184" s="69" t="s">
        <v>246</v>
      </c>
      <c r="C184" s="69" t="s">
        <v>242</v>
      </c>
      <c r="D184" s="70"/>
      <c r="E184" s="71"/>
      <c r="F184" s="71"/>
      <c r="G184" s="28" t="s">
        <v>226</v>
      </c>
      <c r="H184" s="72">
        <v>1</v>
      </c>
      <c r="I184" s="73" t="s">
        <v>65</v>
      </c>
      <c r="J184" s="74"/>
      <c r="K184" s="75"/>
      <c r="L184" s="76"/>
      <c r="M184" s="77">
        <v>1360</v>
      </c>
      <c r="N184" s="77">
        <v>0</v>
      </c>
      <c r="O184" s="78">
        <v>1292</v>
      </c>
      <c r="P184" s="79">
        <v>0.2</v>
      </c>
      <c r="Q184" s="75">
        <f t="shared" si="2"/>
        <v>258.4</v>
      </c>
      <c r="R184" s="80" t="s">
        <v>48</v>
      </c>
      <c r="S184" s="81"/>
    </row>
    <row r="185" s="3" customFormat="1" ht="15.75" customHeight="1" spans="1:19">
      <c r="A185" s="28">
        <v>176</v>
      </c>
      <c r="B185" s="69" t="s">
        <v>247</v>
      </c>
      <c r="C185" s="69" t="s">
        <v>242</v>
      </c>
      <c r="D185" s="70"/>
      <c r="E185" s="71"/>
      <c r="F185" s="71"/>
      <c r="G185" s="28" t="s">
        <v>226</v>
      </c>
      <c r="H185" s="72">
        <v>1</v>
      </c>
      <c r="I185" s="73" t="s">
        <v>65</v>
      </c>
      <c r="J185" s="74"/>
      <c r="K185" s="75"/>
      <c r="L185" s="76"/>
      <c r="M185" s="77">
        <v>1360</v>
      </c>
      <c r="N185" s="77">
        <v>0</v>
      </c>
      <c r="O185" s="78">
        <v>1292</v>
      </c>
      <c r="P185" s="79">
        <v>0.2</v>
      </c>
      <c r="Q185" s="75">
        <f t="shared" si="2"/>
        <v>258.4</v>
      </c>
      <c r="R185" s="80" t="s">
        <v>48</v>
      </c>
      <c r="S185" s="81"/>
    </row>
    <row r="186" s="3" customFormat="1" ht="15.75" customHeight="1" spans="1:19">
      <c r="A186" s="28">
        <v>177</v>
      </c>
      <c r="B186" s="69" t="s">
        <v>248</v>
      </c>
      <c r="C186" s="69" t="s">
        <v>242</v>
      </c>
      <c r="D186" s="70"/>
      <c r="E186" s="71"/>
      <c r="F186" s="71"/>
      <c r="G186" s="28" t="s">
        <v>226</v>
      </c>
      <c r="H186" s="72">
        <v>1</v>
      </c>
      <c r="I186" s="73" t="s">
        <v>65</v>
      </c>
      <c r="J186" s="74"/>
      <c r="K186" s="75"/>
      <c r="L186" s="76"/>
      <c r="M186" s="77">
        <v>5950</v>
      </c>
      <c r="N186" s="77">
        <v>0</v>
      </c>
      <c r="O186" s="78">
        <v>5652</v>
      </c>
      <c r="P186" s="79">
        <v>0.2</v>
      </c>
      <c r="Q186" s="75">
        <f t="shared" si="2"/>
        <v>1130.4</v>
      </c>
      <c r="R186" s="80" t="s">
        <v>48</v>
      </c>
      <c r="S186" s="81"/>
    </row>
    <row r="187" s="3" customFormat="1" ht="15.75" customHeight="1" spans="1:19">
      <c r="A187" s="28">
        <v>178</v>
      </c>
      <c r="B187" s="69" t="s">
        <v>249</v>
      </c>
      <c r="C187" s="69" t="s">
        <v>242</v>
      </c>
      <c r="D187" s="70"/>
      <c r="E187" s="71"/>
      <c r="F187" s="71"/>
      <c r="G187" s="28" t="s">
        <v>226</v>
      </c>
      <c r="H187" s="72">
        <v>1</v>
      </c>
      <c r="I187" s="73" t="s">
        <v>250</v>
      </c>
      <c r="J187" s="74"/>
      <c r="K187" s="75"/>
      <c r="L187" s="76"/>
      <c r="M187" s="77">
        <v>1360</v>
      </c>
      <c r="N187" s="77">
        <v>0</v>
      </c>
      <c r="O187" s="78">
        <v>1292</v>
      </c>
      <c r="P187" s="79">
        <v>0.2</v>
      </c>
      <c r="Q187" s="75">
        <f t="shared" si="2"/>
        <v>258.4</v>
      </c>
      <c r="R187" s="80" t="s">
        <v>48</v>
      </c>
      <c r="S187" s="81"/>
    </row>
    <row r="188" s="3" customFormat="1" ht="15.75" customHeight="1" spans="1:19">
      <c r="A188" s="28">
        <v>179</v>
      </c>
      <c r="B188" s="69" t="s">
        <v>251</v>
      </c>
      <c r="C188" s="69" t="s">
        <v>242</v>
      </c>
      <c r="D188" s="70"/>
      <c r="E188" s="71"/>
      <c r="F188" s="71"/>
      <c r="G188" s="28" t="s">
        <v>226</v>
      </c>
      <c r="H188" s="72">
        <v>1</v>
      </c>
      <c r="I188" s="73" t="s">
        <v>250</v>
      </c>
      <c r="J188" s="74"/>
      <c r="K188" s="75"/>
      <c r="L188" s="76"/>
      <c r="M188" s="77">
        <v>1050</v>
      </c>
      <c r="N188" s="77">
        <v>0</v>
      </c>
      <c r="O188" s="78">
        <v>997</v>
      </c>
      <c r="P188" s="79">
        <v>0.2</v>
      </c>
      <c r="Q188" s="75">
        <f t="shared" si="2"/>
        <v>199.4</v>
      </c>
      <c r="R188" s="80" t="s">
        <v>48</v>
      </c>
      <c r="S188" s="81"/>
    </row>
    <row r="189" s="3" customFormat="1" ht="15.75" customHeight="1" spans="1:19">
      <c r="A189" s="28">
        <v>180</v>
      </c>
      <c r="B189" s="69" t="s">
        <v>252</v>
      </c>
      <c r="C189" s="69" t="s">
        <v>253</v>
      </c>
      <c r="D189" s="70"/>
      <c r="E189" s="71"/>
      <c r="F189" s="71"/>
      <c r="G189" s="28" t="s">
        <v>226</v>
      </c>
      <c r="H189" s="72">
        <v>1</v>
      </c>
      <c r="I189" s="73" t="s">
        <v>250</v>
      </c>
      <c r="J189" s="74"/>
      <c r="K189" s="75"/>
      <c r="L189" s="76"/>
      <c r="M189" s="77">
        <v>3900</v>
      </c>
      <c r="N189" s="77">
        <v>0</v>
      </c>
      <c r="O189" s="78">
        <v>3705</v>
      </c>
      <c r="P189" s="79">
        <v>0.2</v>
      </c>
      <c r="Q189" s="75">
        <f t="shared" si="2"/>
        <v>741</v>
      </c>
      <c r="R189" s="80" t="s">
        <v>48</v>
      </c>
      <c r="S189" s="81"/>
    </row>
    <row r="190" s="3" customFormat="1" ht="15.75" customHeight="1" spans="1:19">
      <c r="A190" s="28">
        <v>181</v>
      </c>
      <c r="B190" s="69" t="s">
        <v>254</v>
      </c>
      <c r="C190" s="69" t="s">
        <v>253</v>
      </c>
      <c r="D190" s="70"/>
      <c r="E190" s="71"/>
      <c r="F190" s="71"/>
      <c r="G190" s="28" t="s">
        <v>226</v>
      </c>
      <c r="H190" s="72">
        <v>1</v>
      </c>
      <c r="I190" s="73" t="s">
        <v>250</v>
      </c>
      <c r="J190" s="74"/>
      <c r="K190" s="75"/>
      <c r="L190" s="76"/>
      <c r="M190" s="77">
        <v>3900</v>
      </c>
      <c r="N190" s="77">
        <v>0</v>
      </c>
      <c r="O190" s="78">
        <v>3705</v>
      </c>
      <c r="P190" s="79">
        <v>0.2</v>
      </c>
      <c r="Q190" s="75">
        <f t="shared" si="2"/>
        <v>741</v>
      </c>
      <c r="R190" s="80" t="s">
        <v>48</v>
      </c>
      <c r="S190" s="81"/>
    </row>
    <row r="191" s="3" customFormat="1" ht="15.75" customHeight="1" spans="1:19">
      <c r="A191" s="28">
        <v>182</v>
      </c>
      <c r="B191" s="69" t="s">
        <v>255</v>
      </c>
      <c r="C191" s="69" t="s">
        <v>253</v>
      </c>
      <c r="D191" s="70"/>
      <c r="E191" s="71"/>
      <c r="F191" s="71"/>
      <c r="G191" s="28" t="s">
        <v>226</v>
      </c>
      <c r="H191" s="72">
        <v>1</v>
      </c>
      <c r="I191" s="73" t="s">
        <v>250</v>
      </c>
      <c r="J191" s="74"/>
      <c r="K191" s="75"/>
      <c r="L191" s="76"/>
      <c r="M191" s="77">
        <v>3900</v>
      </c>
      <c r="N191" s="77">
        <v>0</v>
      </c>
      <c r="O191" s="78">
        <v>3705</v>
      </c>
      <c r="P191" s="79">
        <v>0.2</v>
      </c>
      <c r="Q191" s="75">
        <f t="shared" si="2"/>
        <v>741</v>
      </c>
      <c r="R191" s="80" t="s">
        <v>48</v>
      </c>
      <c r="S191" s="81"/>
    </row>
    <row r="192" s="3" customFormat="1" ht="15.75" customHeight="1" spans="1:19">
      <c r="A192" s="28">
        <v>183</v>
      </c>
      <c r="B192" s="69" t="s">
        <v>256</v>
      </c>
      <c r="C192" s="69" t="s">
        <v>253</v>
      </c>
      <c r="D192" s="70"/>
      <c r="E192" s="71"/>
      <c r="F192" s="71"/>
      <c r="G192" s="28" t="s">
        <v>226</v>
      </c>
      <c r="H192" s="72">
        <v>1</v>
      </c>
      <c r="I192" s="73" t="s">
        <v>250</v>
      </c>
      <c r="J192" s="74"/>
      <c r="K192" s="75"/>
      <c r="L192" s="76"/>
      <c r="M192" s="77">
        <v>4030</v>
      </c>
      <c r="N192" s="77">
        <v>0</v>
      </c>
      <c r="O192" s="78">
        <v>3829</v>
      </c>
      <c r="P192" s="79">
        <v>0.2</v>
      </c>
      <c r="Q192" s="75">
        <f t="shared" si="2"/>
        <v>765.8</v>
      </c>
      <c r="R192" s="80" t="s">
        <v>48</v>
      </c>
      <c r="S192" s="81"/>
    </row>
    <row r="193" s="3" customFormat="1" ht="15.75" customHeight="1" spans="1:19">
      <c r="A193" s="28">
        <v>184</v>
      </c>
      <c r="B193" s="69" t="s">
        <v>257</v>
      </c>
      <c r="C193" s="69" t="s">
        <v>253</v>
      </c>
      <c r="D193" s="70"/>
      <c r="E193" s="71"/>
      <c r="F193" s="71"/>
      <c r="G193" s="28" t="s">
        <v>226</v>
      </c>
      <c r="H193" s="72">
        <v>1</v>
      </c>
      <c r="I193" s="73" t="s">
        <v>178</v>
      </c>
      <c r="J193" s="74"/>
      <c r="K193" s="75"/>
      <c r="L193" s="76"/>
      <c r="M193" s="77">
        <v>4554.46</v>
      </c>
      <c r="N193" s="77">
        <v>0</v>
      </c>
      <c r="O193" s="78">
        <v>4327</v>
      </c>
      <c r="P193" s="79">
        <v>0.2</v>
      </c>
      <c r="Q193" s="75">
        <f t="shared" si="2"/>
        <v>865.4</v>
      </c>
      <c r="R193" s="80" t="s">
        <v>48</v>
      </c>
      <c r="S193" s="81"/>
    </row>
    <row r="194" s="3" customFormat="1" ht="15.75" customHeight="1" spans="1:19">
      <c r="A194" s="28">
        <v>185</v>
      </c>
      <c r="B194" s="69" t="s">
        <v>258</v>
      </c>
      <c r="C194" s="69" t="s">
        <v>253</v>
      </c>
      <c r="D194" s="70"/>
      <c r="E194" s="71"/>
      <c r="F194" s="71"/>
      <c r="G194" s="28" t="s">
        <v>226</v>
      </c>
      <c r="H194" s="72">
        <v>1</v>
      </c>
      <c r="I194" s="73" t="s">
        <v>178</v>
      </c>
      <c r="J194" s="74"/>
      <c r="K194" s="75"/>
      <c r="L194" s="76"/>
      <c r="M194" s="77">
        <v>4554.46</v>
      </c>
      <c r="N194" s="77">
        <v>0</v>
      </c>
      <c r="O194" s="78">
        <v>4327</v>
      </c>
      <c r="P194" s="79">
        <v>0.2</v>
      </c>
      <c r="Q194" s="75">
        <f t="shared" si="2"/>
        <v>865.4</v>
      </c>
      <c r="R194" s="80" t="s">
        <v>48</v>
      </c>
      <c r="S194" s="81"/>
    </row>
    <row r="195" s="3" customFormat="1" ht="15.75" customHeight="1" spans="1:19">
      <c r="A195" s="28">
        <v>186</v>
      </c>
      <c r="B195" s="69" t="s">
        <v>259</v>
      </c>
      <c r="C195" s="69" t="s">
        <v>253</v>
      </c>
      <c r="D195" s="70"/>
      <c r="E195" s="71"/>
      <c r="F195" s="71"/>
      <c r="G195" s="28" t="s">
        <v>226</v>
      </c>
      <c r="H195" s="72">
        <v>1</v>
      </c>
      <c r="I195" s="73" t="s">
        <v>178</v>
      </c>
      <c r="J195" s="74"/>
      <c r="K195" s="75"/>
      <c r="L195" s="76"/>
      <c r="M195" s="77">
        <v>4554.45</v>
      </c>
      <c r="N195" s="77">
        <v>0</v>
      </c>
      <c r="O195" s="78">
        <v>4327</v>
      </c>
      <c r="P195" s="79">
        <v>0.2</v>
      </c>
      <c r="Q195" s="75">
        <f t="shared" si="2"/>
        <v>865.4</v>
      </c>
      <c r="R195" s="80" t="s">
        <v>48</v>
      </c>
      <c r="S195" s="81"/>
    </row>
    <row r="196" s="3" customFormat="1" ht="15.75" customHeight="1" spans="1:19">
      <c r="A196" s="28">
        <v>187</v>
      </c>
      <c r="B196" s="69" t="s">
        <v>260</v>
      </c>
      <c r="C196" s="69" t="s">
        <v>261</v>
      </c>
      <c r="D196" s="70"/>
      <c r="E196" s="71"/>
      <c r="F196" s="71"/>
      <c r="G196" s="28" t="s">
        <v>226</v>
      </c>
      <c r="H196" s="72">
        <v>1</v>
      </c>
      <c r="I196" s="73" t="s">
        <v>52</v>
      </c>
      <c r="J196" s="74"/>
      <c r="K196" s="75"/>
      <c r="L196" s="76"/>
      <c r="M196" s="77">
        <v>3800</v>
      </c>
      <c r="N196" s="77">
        <v>0</v>
      </c>
      <c r="O196" s="78">
        <v>3420</v>
      </c>
      <c r="P196" s="79">
        <v>0.2</v>
      </c>
      <c r="Q196" s="75">
        <f t="shared" si="2"/>
        <v>684</v>
      </c>
      <c r="R196" s="80" t="s">
        <v>48</v>
      </c>
      <c r="S196" s="81"/>
    </row>
    <row r="197" s="3" customFormat="1" ht="15.75" customHeight="1" spans="1:19">
      <c r="A197" s="28">
        <v>188</v>
      </c>
      <c r="B197" s="69" t="s">
        <v>262</v>
      </c>
      <c r="C197" s="69" t="s">
        <v>261</v>
      </c>
      <c r="D197" s="70"/>
      <c r="E197" s="71"/>
      <c r="F197" s="71"/>
      <c r="G197" s="28" t="s">
        <v>226</v>
      </c>
      <c r="H197" s="72">
        <v>1</v>
      </c>
      <c r="I197" s="73" t="s">
        <v>52</v>
      </c>
      <c r="J197" s="74"/>
      <c r="K197" s="75"/>
      <c r="L197" s="76"/>
      <c r="M197" s="77">
        <v>3800</v>
      </c>
      <c r="N197" s="77">
        <v>0</v>
      </c>
      <c r="O197" s="78">
        <v>3420</v>
      </c>
      <c r="P197" s="79">
        <v>0.2</v>
      </c>
      <c r="Q197" s="75">
        <f t="shared" si="2"/>
        <v>684</v>
      </c>
      <c r="R197" s="80" t="s">
        <v>48</v>
      </c>
      <c r="S197" s="81"/>
    </row>
    <row r="198" s="3" customFormat="1" ht="15.75" customHeight="1" spans="1:19">
      <c r="A198" s="28">
        <v>189</v>
      </c>
      <c r="B198" s="69" t="s">
        <v>263</v>
      </c>
      <c r="C198" s="69" t="s">
        <v>261</v>
      </c>
      <c r="D198" s="70"/>
      <c r="E198" s="71"/>
      <c r="F198" s="71"/>
      <c r="G198" s="28" t="s">
        <v>226</v>
      </c>
      <c r="H198" s="72">
        <v>1</v>
      </c>
      <c r="I198" s="73" t="s">
        <v>52</v>
      </c>
      <c r="J198" s="74"/>
      <c r="K198" s="75"/>
      <c r="L198" s="76"/>
      <c r="M198" s="77">
        <v>3750</v>
      </c>
      <c r="N198" s="77">
        <v>0</v>
      </c>
      <c r="O198" s="78">
        <v>3375</v>
      </c>
      <c r="P198" s="79">
        <v>0.2</v>
      </c>
      <c r="Q198" s="75">
        <f t="shared" si="2"/>
        <v>675</v>
      </c>
      <c r="R198" s="80" t="s">
        <v>48</v>
      </c>
      <c r="S198" s="81"/>
    </row>
    <row r="199" s="3" customFormat="1" ht="15.75" customHeight="1" spans="1:19">
      <c r="A199" s="28">
        <v>190</v>
      </c>
      <c r="B199" s="69" t="s">
        <v>264</v>
      </c>
      <c r="C199" s="69" t="s">
        <v>261</v>
      </c>
      <c r="D199" s="70"/>
      <c r="E199" s="71"/>
      <c r="F199" s="71"/>
      <c r="G199" s="28" t="s">
        <v>226</v>
      </c>
      <c r="H199" s="72">
        <v>1</v>
      </c>
      <c r="I199" s="73" t="s">
        <v>52</v>
      </c>
      <c r="J199" s="74"/>
      <c r="K199" s="75"/>
      <c r="L199" s="76"/>
      <c r="M199" s="77">
        <v>3750</v>
      </c>
      <c r="N199" s="77">
        <v>0</v>
      </c>
      <c r="O199" s="78">
        <v>3375</v>
      </c>
      <c r="P199" s="79">
        <v>0.2</v>
      </c>
      <c r="Q199" s="75">
        <f t="shared" si="2"/>
        <v>675</v>
      </c>
      <c r="R199" s="80" t="s">
        <v>48</v>
      </c>
      <c r="S199" s="81"/>
    </row>
    <row r="200" s="3" customFormat="1" ht="15.75" customHeight="1" spans="1:19">
      <c r="A200" s="28">
        <v>191</v>
      </c>
      <c r="B200" s="69" t="s">
        <v>265</v>
      </c>
      <c r="C200" s="69" t="s">
        <v>261</v>
      </c>
      <c r="D200" s="70"/>
      <c r="E200" s="71"/>
      <c r="F200" s="71"/>
      <c r="G200" s="28" t="s">
        <v>226</v>
      </c>
      <c r="H200" s="72">
        <v>1</v>
      </c>
      <c r="I200" s="73" t="s">
        <v>65</v>
      </c>
      <c r="J200" s="74"/>
      <c r="K200" s="75"/>
      <c r="L200" s="76"/>
      <c r="M200" s="77">
        <v>3990</v>
      </c>
      <c r="N200" s="77">
        <v>0</v>
      </c>
      <c r="O200" s="78">
        <v>3591</v>
      </c>
      <c r="P200" s="79">
        <v>0.2</v>
      </c>
      <c r="Q200" s="75">
        <f t="shared" si="2"/>
        <v>718.2</v>
      </c>
      <c r="R200" s="80" t="s">
        <v>48</v>
      </c>
      <c r="S200" s="81"/>
    </row>
    <row r="201" s="3" customFormat="1" ht="15.75" customHeight="1" spans="1:19">
      <c r="A201" s="28">
        <v>192</v>
      </c>
      <c r="B201" s="69" t="s">
        <v>266</v>
      </c>
      <c r="C201" s="69" t="s">
        <v>261</v>
      </c>
      <c r="D201" s="70"/>
      <c r="E201" s="71"/>
      <c r="F201" s="71"/>
      <c r="G201" s="28" t="s">
        <v>226</v>
      </c>
      <c r="H201" s="72">
        <v>1</v>
      </c>
      <c r="I201" s="73" t="s">
        <v>65</v>
      </c>
      <c r="J201" s="74"/>
      <c r="K201" s="75"/>
      <c r="L201" s="76"/>
      <c r="M201" s="77">
        <v>3990</v>
      </c>
      <c r="N201" s="77">
        <v>0</v>
      </c>
      <c r="O201" s="78">
        <v>3591</v>
      </c>
      <c r="P201" s="79">
        <v>0.2</v>
      </c>
      <c r="Q201" s="75">
        <f t="shared" si="2"/>
        <v>718.2</v>
      </c>
      <c r="R201" s="80" t="s">
        <v>48</v>
      </c>
      <c r="S201" s="81"/>
    </row>
    <row r="202" s="3" customFormat="1" ht="15.75" customHeight="1" spans="1:19">
      <c r="A202" s="28">
        <v>193</v>
      </c>
      <c r="B202" s="69" t="s">
        <v>267</v>
      </c>
      <c r="C202" s="69" t="s">
        <v>261</v>
      </c>
      <c r="D202" s="70"/>
      <c r="E202" s="71"/>
      <c r="F202" s="71"/>
      <c r="G202" s="28" t="s">
        <v>226</v>
      </c>
      <c r="H202" s="72">
        <v>1</v>
      </c>
      <c r="I202" s="73" t="s">
        <v>65</v>
      </c>
      <c r="J202" s="74"/>
      <c r="K202" s="75"/>
      <c r="L202" s="76"/>
      <c r="M202" s="77">
        <v>3990</v>
      </c>
      <c r="N202" s="77">
        <v>0</v>
      </c>
      <c r="O202" s="78">
        <v>3591</v>
      </c>
      <c r="P202" s="79">
        <v>0.2</v>
      </c>
      <c r="Q202" s="75">
        <f t="shared" si="2"/>
        <v>718.2</v>
      </c>
      <c r="R202" s="80" t="s">
        <v>48</v>
      </c>
      <c r="S202" s="81"/>
    </row>
    <row r="203" s="3" customFormat="1" ht="15.75" customHeight="1" spans="1:19">
      <c r="A203" s="28">
        <v>194</v>
      </c>
      <c r="B203" s="69" t="s">
        <v>268</v>
      </c>
      <c r="C203" s="69" t="s">
        <v>261</v>
      </c>
      <c r="D203" s="70"/>
      <c r="E203" s="71"/>
      <c r="F203" s="71"/>
      <c r="G203" s="28" t="s">
        <v>226</v>
      </c>
      <c r="H203" s="72">
        <v>1</v>
      </c>
      <c r="I203" s="73" t="s">
        <v>65</v>
      </c>
      <c r="J203" s="74"/>
      <c r="K203" s="75"/>
      <c r="L203" s="76"/>
      <c r="M203" s="77">
        <v>3990</v>
      </c>
      <c r="N203" s="77">
        <v>0</v>
      </c>
      <c r="O203" s="78">
        <v>3591</v>
      </c>
      <c r="P203" s="79">
        <v>0.2</v>
      </c>
      <c r="Q203" s="75">
        <f t="shared" ref="Q203:Q266" si="3">O203*P203</f>
        <v>718.2</v>
      </c>
      <c r="R203" s="80" t="s">
        <v>48</v>
      </c>
      <c r="S203" s="81"/>
    </row>
    <row r="204" s="3" customFormat="1" ht="15.75" customHeight="1" spans="1:19">
      <c r="A204" s="28">
        <v>195</v>
      </c>
      <c r="B204" s="69" t="s">
        <v>269</v>
      </c>
      <c r="C204" s="69" t="s">
        <v>261</v>
      </c>
      <c r="D204" s="70"/>
      <c r="E204" s="71"/>
      <c r="F204" s="71"/>
      <c r="G204" s="28" t="s">
        <v>226</v>
      </c>
      <c r="H204" s="72">
        <v>1</v>
      </c>
      <c r="I204" s="73" t="s">
        <v>65</v>
      </c>
      <c r="J204" s="74"/>
      <c r="K204" s="75"/>
      <c r="L204" s="76"/>
      <c r="M204" s="77">
        <v>3990</v>
      </c>
      <c r="N204" s="77">
        <v>0</v>
      </c>
      <c r="O204" s="78">
        <v>3591</v>
      </c>
      <c r="P204" s="79">
        <v>0.2</v>
      </c>
      <c r="Q204" s="75">
        <f t="shared" si="3"/>
        <v>718.2</v>
      </c>
      <c r="R204" s="80" t="s">
        <v>48</v>
      </c>
      <c r="S204" s="81"/>
    </row>
    <row r="205" s="3" customFormat="1" ht="15.75" customHeight="1" spans="1:19">
      <c r="A205" s="28">
        <v>196</v>
      </c>
      <c r="B205" s="69" t="s">
        <v>270</v>
      </c>
      <c r="C205" s="69" t="s">
        <v>261</v>
      </c>
      <c r="D205" s="70"/>
      <c r="E205" s="71"/>
      <c r="F205" s="71"/>
      <c r="G205" s="28" t="s">
        <v>226</v>
      </c>
      <c r="H205" s="72">
        <v>1</v>
      </c>
      <c r="I205" s="73" t="s">
        <v>65</v>
      </c>
      <c r="J205" s="74"/>
      <c r="K205" s="75"/>
      <c r="L205" s="76"/>
      <c r="M205" s="77">
        <v>3750</v>
      </c>
      <c r="N205" s="77">
        <v>0</v>
      </c>
      <c r="O205" s="78">
        <v>3375</v>
      </c>
      <c r="P205" s="79">
        <v>0.2</v>
      </c>
      <c r="Q205" s="75">
        <f t="shared" si="3"/>
        <v>675</v>
      </c>
      <c r="R205" s="80" t="s">
        <v>48</v>
      </c>
      <c r="S205" s="81"/>
    </row>
    <row r="206" s="3" customFormat="1" ht="15.75" customHeight="1" spans="1:19">
      <c r="A206" s="28">
        <v>197</v>
      </c>
      <c r="B206" s="69" t="s">
        <v>271</v>
      </c>
      <c r="C206" s="69" t="s">
        <v>261</v>
      </c>
      <c r="D206" s="70"/>
      <c r="E206" s="71"/>
      <c r="F206" s="71"/>
      <c r="G206" s="28" t="s">
        <v>226</v>
      </c>
      <c r="H206" s="72">
        <v>1</v>
      </c>
      <c r="I206" s="73" t="s">
        <v>65</v>
      </c>
      <c r="J206" s="74"/>
      <c r="K206" s="75"/>
      <c r="L206" s="76"/>
      <c r="M206" s="77">
        <v>3750</v>
      </c>
      <c r="N206" s="77">
        <v>0</v>
      </c>
      <c r="O206" s="78">
        <v>3375</v>
      </c>
      <c r="P206" s="79">
        <v>0.2</v>
      </c>
      <c r="Q206" s="75">
        <f t="shared" si="3"/>
        <v>675</v>
      </c>
      <c r="R206" s="80" t="s">
        <v>48</v>
      </c>
      <c r="S206" s="81"/>
    </row>
    <row r="207" s="3" customFormat="1" ht="15.75" customHeight="1" spans="1:19">
      <c r="A207" s="28">
        <v>198</v>
      </c>
      <c r="B207" s="69" t="s">
        <v>272</v>
      </c>
      <c r="C207" s="69" t="s">
        <v>261</v>
      </c>
      <c r="D207" s="70"/>
      <c r="E207" s="71"/>
      <c r="F207" s="71"/>
      <c r="G207" s="28" t="s">
        <v>226</v>
      </c>
      <c r="H207" s="72">
        <v>1</v>
      </c>
      <c r="I207" s="73" t="s">
        <v>65</v>
      </c>
      <c r="J207" s="74"/>
      <c r="K207" s="75"/>
      <c r="L207" s="76"/>
      <c r="M207" s="77">
        <v>3750</v>
      </c>
      <c r="N207" s="77">
        <v>0</v>
      </c>
      <c r="O207" s="78">
        <v>3375</v>
      </c>
      <c r="P207" s="79">
        <v>0.2</v>
      </c>
      <c r="Q207" s="75">
        <f t="shared" si="3"/>
        <v>675</v>
      </c>
      <c r="R207" s="80" t="s">
        <v>48</v>
      </c>
      <c r="S207" s="81"/>
    </row>
    <row r="208" s="3" customFormat="1" ht="15.75" customHeight="1" spans="1:19">
      <c r="A208" s="28">
        <v>199</v>
      </c>
      <c r="B208" s="69" t="s">
        <v>273</v>
      </c>
      <c r="C208" s="69" t="s">
        <v>261</v>
      </c>
      <c r="D208" s="70"/>
      <c r="E208" s="71"/>
      <c r="F208" s="71"/>
      <c r="G208" s="28" t="s">
        <v>226</v>
      </c>
      <c r="H208" s="72">
        <v>1</v>
      </c>
      <c r="I208" s="73" t="s">
        <v>65</v>
      </c>
      <c r="J208" s="74"/>
      <c r="K208" s="75"/>
      <c r="L208" s="76"/>
      <c r="M208" s="77">
        <v>3750</v>
      </c>
      <c r="N208" s="77">
        <v>0</v>
      </c>
      <c r="O208" s="78">
        <v>3375</v>
      </c>
      <c r="P208" s="79">
        <v>0.2</v>
      </c>
      <c r="Q208" s="75">
        <f t="shared" si="3"/>
        <v>675</v>
      </c>
      <c r="R208" s="80" t="s">
        <v>48</v>
      </c>
      <c r="S208" s="81"/>
    </row>
    <row r="209" s="3" customFormat="1" ht="15.75" customHeight="1" spans="1:19">
      <c r="A209" s="28">
        <v>200</v>
      </c>
      <c r="B209" s="69" t="s">
        <v>274</v>
      </c>
      <c r="C209" s="69" t="s">
        <v>261</v>
      </c>
      <c r="D209" s="70"/>
      <c r="E209" s="71"/>
      <c r="F209" s="71"/>
      <c r="G209" s="28" t="s">
        <v>226</v>
      </c>
      <c r="H209" s="72">
        <v>1</v>
      </c>
      <c r="I209" s="73" t="s">
        <v>65</v>
      </c>
      <c r="J209" s="74"/>
      <c r="K209" s="75"/>
      <c r="L209" s="76"/>
      <c r="M209" s="77">
        <v>3750</v>
      </c>
      <c r="N209" s="77">
        <v>0</v>
      </c>
      <c r="O209" s="78">
        <v>3375</v>
      </c>
      <c r="P209" s="79">
        <v>0.2</v>
      </c>
      <c r="Q209" s="75">
        <f t="shared" si="3"/>
        <v>675</v>
      </c>
      <c r="R209" s="80" t="s">
        <v>48</v>
      </c>
      <c r="S209" s="81"/>
    </row>
    <row r="210" s="3" customFormat="1" ht="15.75" customHeight="1" spans="1:19">
      <c r="A210" s="28">
        <v>201</v>
      </c>
      <c r="B210" s="69" t="s">
        <v>275</v>
      </c>
      <c r="C210" s="69" t="s">
        <v>261</v>
      </c>
      <c r="D210" s="70"/>
      <c r="E210" s="71"/>
      <c r="F210" s="71"/>
      <c r="G210" s="28" t="s">
        <v>226</v>
      </c>
      <c r="H210" s="72">
        <v>1</v>
      </c>
      <c r="I210" s="73" t="s">
        <v>65</v>
      </c>
      <c r="J210" s="74"/>
      <c r="K210" s="75"/>
      <c r="L210" s="76"/>
      <c r="M210" s="77">
        <v>3750</v>
      </c>
      <c r="N210" s="77">
        <v>0</v>
      </c>
      <c r="O210" s="78">
        <v>3375</v>
      </c>
      <c r="P210" s="79">
        <v>0.2</v>
      </c>
      <c r="Q210" s="75">
        <f t="shared" si="3"/>
        <v>675</v>
      </c>
      <c r="R210" s="80" t="s">
        <v>48</v>
      </c>
      <c r="S210" s="81"/>
    </row>
    <row r="211" s="3" customFormat="1" ht="15.75" customHeight="1" spans="1:19">
      <c r="A211" s="28">
        <v>202</v>
      </c>
      <c r="B211" s="69" t="s">
        <v>276</v>
      </c>
      <c r="C211" s="69" t="s">
        <v>261</v>
      </c>
      <c r="D211" s="70"/>
      <c r="E211" s="71"/>
      <c r="F211" s="71"/>
      <c r="G211" s="28" t="s">
        <v>226</v>
      </c>
      <c r="H211" s="72">
        <v>1</v>
      </c>
      <c r="I211" s="73" t="s">
        <v>65</v>
      </c>
      <c r="J211" s="74"/>
      <c r="K211" s="75"/>
      <c r="L211" s="76"/>
      <c r="M211" s="77">
        <v>3750</v>
      </c>
      <c r="N211" s="77">
        <v>0</v>
      </c>
      <c r="O211" s="78">
        <v>3375</v>
      </c>
      <c r="P211" s="79">
        <v>0.2</v>
      </c>
      <c r="Q211" s="75">
        <f t="shared" si="3"/>
        <v>675</v>
      </c>
      <c r="R211" s="80" t="s">
        <v>48</v>
      </c>
      <c r="S211" s="81"/>
    </row>
    <row r="212" s="3" customFormat="1" ht="15.75" customHeight="1" spans="1:19">
      <c r="A212" s="28">
        <v>203</v>
      </c>
      <c r="B212" s="69" t="s">
        <v>277</v>
      </c>
      <c r="C212" s="69" t="s">
        <v>261</v>
      </c>
      <c r="D212" s="70"/>
      <c r="E212" s="71"/>
      <c r="F212" s="71"/>
      <c r="G212" s="28" t="s">
        <v>226</v>
      </c>
      <c r="H212" s="72">
        <v>1</v>
      </c>
      <c r="I212" s="73" t="s">
        <v>65</v>
      </c>
      <c r="J212" s="74"/>
      <c r="K212" s="75"/>
      <c r="L212" s="76"/>
      <c r="M212" s="77">
        <v>3750</v>
      </c>
      <c r="N212" s="77">
        <v>0</v>
      </c>
      <c r="O212" s="78">
        <v>3375</v>
      </c>
      <c r="P212" s="79">
        <v>0.2</v>
      </c>
      <c r="Q212" s="75">
        <f t="shared" si="3"/>
        <v>675</v>
      </c>
      <c r="R212" s="80" t="s">
        <v>48</v>
      </c>
      <c r="S212" s="81"/>
    </row>
    <row r="213" s="3" customFormat="1" ht="15.75" customHeight="1" spans="1:19">
      <c r="A213" s="28">
        <v>204</v>
      </c>
      <c r="B213" s="69" t="s">
        <v>278</v>
      </c>
      <c r="C213" s="69" t="s">
        <v>261</v>
      </c>
      <c r="D213" s="70"/>
      <c r="E213" s="71"/>
      <c r="F213" s="71"/>
      <c r="G213" s="28" t="s">
        <v>226</v>
      </c>
      <c r="H213" s="72">
        <v>1</v>
      </c>
      <c r="I213" s="73" t="s">
        <v>65</v>
      </c>
      <c r="J213" s="74"/>
      <c r="K213" s="75"/>
      <c r="L213" s="76"/>
      <c r="M213" s="77">
        <v>3750</v>
      </c>
      <c r="N213" s="77">
        <v>0</v>
      </c>
      <c r="O213" s="78">
        <v>3375</v>
      </c>
      <c r="P213" s="79">
        <v>0.2</v>
      </c>
      <c r="Q213" s="75">
        <f t="shared" si="3"/>
        <v>675</v>
      </c>
      <c r="R213" s="80" t="s">
        <v>48</v>
      </c>
      <c r="S213" s="81"/>
    </row>
    <row r="214" s="3" customFormat="1" ht="15.75" customHeight="1" spans="1:19">
      <c r="A214" s="28">
        <v>205</v>
      </c>
      <c r="B214" s="69" t="s">
        <v>279</v>
      </c>
      <c r="C214" s="69" t="s">
        <v>261</v>
      </c>
      <c r="D214" s="70"/>
      <c r="E214" s="71"/>
      <c r="F214" s="71"/>
      <c r="G214" s="28" t="s">
        <v>226</v>
      </c>
      <c r="H214" s="72">
        <v>1</v>
      </c>
      <c r="I214" s="73" t="s">
        <v>65</v>
      </c>
      <c r="J214" s="74"/>
      <c r="K214" s="75"/>
      <c r="L214" s="76"/>
      <c r="M214" s="77">
        <v>3750</v>
      </c>
      <c r="N214" s="77">
        <v>0</v>
      </c>
      <c r="O214" s="78">
        <v>3375</v>
      </c>
      <c r="P214" s="79">
        <v>0.2</v>
      </c>
      <c r="Q214" s="75">
        <f t="shared" si="3"/>
        <v>675</v>
      </c>
      <c r="R214" s="80" t="s">
        <v>48</v>
      </c>
      <c r="S214" s="81"/>
    </row>
    <row r="215" s="3" customFormat="1" ht="15.75" customHeight="1" spans="1:19">
      <c r="A215" s="28">
        <v>206</v>
      </c>
      <c r="B215" s="69" t="s">
        <v>280</v>
      </c>
      <c r="C215" s="69" t="s">
        <v>261</v>
      </c>
      <c r="D215" s="70"/>
      <c r="E215" s="71"/>
      <c r="F215" s="71"/>
      <c r="G215" s="28" t="s">
        <v>226</v>
      </c>
      <c r="H215" s="72">
        <v>1</v>
      </c>
      <c r="I215" s="73" t="s">
        <v>65</v>
      </c>
      <c r="J215" s="74"/>
      <c r="K215" s="75"/>
      <c r="L215" s="76"/>
      <c r="M215" s="77">
        <v>3750</v>
      </c>
      <c r="N215" s="77">
        <v>0</v>
      </c>
      <c r="O215" s="78">
        <v>3375</v>
      </c>
      <c r="P215" s="79">
        <v>0.2</v>
      </c>
      <c r="Q215" s="75">
        <f t="shared" si="3"/>
        <v>675</v>
      </c>
      <c r="R215" s="80" t="s">
        <v>48</v>
      </c>
      <c r="S215" s="81"/>
    </row>
    <row r="216" s="3" customFormat="1" ht="15.75" customHeight="1" spans="1:19">
      <c r="A216" s="28">
        <v>207</v>
      </c>
      <c r="B216" s="69" t="s">
        <v>281</v>
      </c>
      <c r="C216" s="69" t="s">
        <v>261</v>
      </c>
      <c r="D216" s="70"/>
      <c r="E216" s="71"/>
      <c r="F216" s="71"/>
      <c r="G216" s="28" t="s">
        <v>226</v>
      </c>
      <c r="H216" s="72">
        <v>1</v>
      </c>
      <c r="I216" s="73" t="s">
        <v>65</v>
      </c>
      <c r="J216" s="74"/>
      <c r="K216" s="75"/>
      <c r="L216" s="76"/>
      <c r="M216" s="77">
        <v>3750</v>
      </c>
      <c r="N216" s="77">
        <v>0</v>
      </c>
      <c r="O216" s="78">
        <v>3375</v>
      </c>
      <c r="P216" s="79">
        <v>0.2</v>
      </c>
      <c r="Q216" s="75">
        <f t="shared" si="3"/>
        <v>675</v>
      </c>
      <c r="R216" s="80" t="s">
        <v>48</v>
      </c>
      <c r="S216" s="81"/>
    </row>
    <row r="217" s="3" customFormat="1" ht="15.75" customHeight="1" spans="1:19">
      <c r="A217" s="28">
        <v>208</v>
      </c>
      <c r="B217" s="69" t="s">
        <v>282</v>
      </c>
      <c r="C217" s="69" t="s">
        <v>261</v>
      </c>
      <c r="D217" s="70"/>
      <c r="E217" s="71"/>
      <c r="F217" s="71"/>
      <c r="G217" s="28" t="s">
        <v>226</v>
      </c>
      <c r="H217" s="72">
        <v>1</v>
      </c>
      <c r="I217" s="73" t="s">
        <v>283</v>
      </c>
      <c r="J217" s="74"/>
      <c r="K217" s="75"/>
      <c r="L217" s="76"/>
      <c r="M217" s="77">
        <v>3830</v>
      </c>
      <c r="N217" s="77">
        <v>0</v>
      </c>
      <c r="O217" s="78">
        <v>3447</v>
      </c>
      <c r="P217" s="79">
        <v>0.2</v>
      </c>
      <c r="Q217" s="75">
        <f t="shared" si="3"/>
        <v>689.4</v>
      </c>
      <c r="R217" s="80" t="s">
        <v>48</v>
      </c>
      <c r="S217" s="81"/>
    </row>
    <row r="218" s="3" customFormat="1" ht="15.75" customHeight="1" spans="1:19">
      <c r="A218" s="28">
        <v>209</v>
      </c>
      <c r="B218" s="69" t="s">
        <v>284</v>
      </c>
      <c r="C218" s="69" t="s">
        <v>285</v>
      </c>
      <c r="D218" s="70"/>
      <c r="E218" s="71"/>
      <c r="F218" s="71"/>
      <c r="G218" s="28" t="s">
        <v>51</v>
      </c>
      <c r="H218" s="72">
        <v>1</v>
      </c>
      <c r="I218" s="73" t="s">
        <v>286</v>
      </c>
      <c r="J218" s="74"/>
      <c r="K218" s="75"/>
      <c r="L218" s="76"/>
      <c r="M218" s="77">
        <v>633.68</v>
      </c>
      <c r="N218" s="77">
        <v>63.34</v>
      </c>
      <c r="O218" s="78">
        <v>610</v>
      </c>
      <c r="P218" s="79">
        <v>0.3</v>
      </c>
      <c r="Q218" s="75">
        <f t="shared" si="3"/>
        <v>183</v>
      </c>
      <c r="R218" s="80" t="s">
        <v>48</v>
      </c>
      <c r="S218" s="81"/>
    </row>
    <row r="219" s="3" customFormat="1" ht="15.75" customHeight="1" spans="1:19">
      <c r="A219" s="28">
        <v>210</v>
      </c>
      <c r="B219" s="69" t="s">
        <v>287</v>
      </c>
      <c r="C219" s="69" t="s">
        <v>288</v>
      </c>
      <c r="D219" s="70"/>
      <c r="E219" s="71"/>
      <c r="F219" s="71"/>
      <c r="G219" s="28" t="s">
        <v>51</v>
      </c>
      <c r="H219" s="72">
        <v>1</v>
      </c>
      <c r="I219" s="73" t="s">
        <v>286</v>
      </c>
      <c r="J219" s="74"/>
      <c r="K219" s="75"/>
      <c r="L219" s="76"/>
      <c r="M219" s="77">
        <v>3938.05</v>
      </c>
      <c r="N219" s="77">
        <v>0</v>
      </c>
      <c r="O219" s="78">
        <v>3741</v>
      </c>
      <c r="P219" s="79">
        <v>0.15</v>
      </c>
      <c r="Q219" s="75">
        <f t="shared" si="3"/>
        <v>561.15</v>
      </c>
      <c r="R219" s="80" t="s">
        <v>48</v>
      </c>
      <c r="S219" s="81"/>
    </row>
    <row r="220" s="3" customFormat="1" ht="15.75" customHeight="1" spans="1:19">
      <c r="A220" s="28">
        <v>211</v>
      </c>
      <c r="B220" s="69" t="s">
        <v>289</v>
      </c>
      <c r="C220" s="69" t="s">
        <v>290</v>
      </c>
      <c r="D220" s="70"/>
      <c r="E220" s="71"/>
      <c r="F220" s="71"/>
      <c r="G220" s="28" t="s">
        <v>51</v>
      </c>
      <c r="H220" s="72">
        <v>1</v>
      </c>
      <c r="I220" s="73" t="s">
        <v>52</v>
      </c>
      <c r="J220" s="74"/>
      <c r="K220" s="75"/>
      <c r="L220" s="76"/>
      <c r="M220" s="77">
        <v>300</v>
      </c>
      <c r="N220" s="77">
        <v>0</v>
      </c>
      <c r="O220" s="78">
        <v>300</v>
      </c>
      <c r="P220" s="79">
        <v>0.3</v>
      </c>
      <c r="Q220" s="75">
        <f t="shared" si="3"/>
        <v>90</v>
      </c>
      <c r="R220" s="80" t="s">
        <v>48</v>
      </c>
      <c r="S220" s="81"/>
    </row>
    <row r="221" s="3" customFormat="1" ht="15.75" customHeight="1" spans="1:19">
      <c r="A221" s="28">
        <v>212</v>
      </c>
      <c r="B221" s="69" t="s">
        <v>291</v>
      </c>
      <c r="C221" s="69" t="s">
        <v>290</v>
      </c>
      <c r="D221" s="70"/>
      <c r="E221" s="71"/>
      <c r="F221" s="71"/>
      <c r="G221" s="28" t="s">
        <v>51</v>
      </c>
      <c r="H221" s="72">
        <v>1</v>
      </c>
      <c r="I221" s="73" t="s">
        <v>52</v>
      </c>
      <c r="J221" s="74"/>
      <c r="K221" s="75"/>
      <c r="L221" s="76"/>
      <c r="M221" s="77">
        <v>300</v>
      </c>
      <c r="N221" s="77">
        <v>0</v>
      </c>
      <c r="O221" s="78">
        <v>300</v>
      </c>
      <c r="P221" s="79">
        <v>0.3</v>
      </c>
      <c r="Q221" s="75">
        <f t="shared" si="3"/>
        <v>90</v>
      </c>
      <c r="R221" s="80" t="s">
        <v>48</v>
      </c>
      <c r="S221" s="81"/>
    </row>
    <row r="222" s="3" customFormat="1" ht="15.75" customHeight="1" spans="1:19">
      <c r="A222" s="28">
        <v>213</v>
      </c>
      <c r="B222" s="69" t="s">
        <v>292</v>
      </c>
      <c r="C222" s="69" t="s">
        <v>290</v>
      </c>
      <c r="D222" s="70"/>
      <c r="E222" s="71"/>
      <c r="F222" s="71"/>
      <c r="G222" s="28" t="s">
        <v>51</v>
      </c>
      <c r="H222" s="72">
        <v>1</v>
      </c>
      <c r="I222" s="73" t="s">
        <v>52</v>
      </c>
      <c r="J222" s="74"/>
      <c r="K222" s="75"/>
      <c r="L222" s="76"/>
      <c r="M222" s="77">
        <v>300</v>
      </c>
      <c r="N222" s="77">
        <v>0</v>
      </c>
      <c r="O222" s="78">
        <v>300</v>
      </c>
      <c r="P222" s="79">
        <v>0.3</v>
      </c>
      <c r="Q222" s="75">
        <f t="shared" si="3"/>
        <v>90</v>
      </c>
      <c r="R222" s="80" t="s">
        <v>48</v>
      </c>
      <c r="S222" s="81"/>
    </row>
    <row r="223" s="3" customFormat="1" ht="15.75" customHeight="1" spans="1:19">
      <c r="A223" s="28">
        <v>214</v>
      </c>
      <c r="B223" s="69" t="s">
        <v>293</v>
      </c>
      <c r="C223" s="69" t="s">
        <v>290</v>
      </c>
      <c r="D223" s="70"/>
      <c r="E223" s="71"/>
      <c r="F223" s="71"/>
      <c r="G223" s="28" t="s">
        <v>51</v>
      </c>
      <c r="H223" s="72">
        <v>1</v>
      </c>
      <c r="I223" s="73" t="s">
        <v>52</v>
      </c>
      <c r="J223" s="74"/>
      <c r="K223" s="75"/>
      <c r="L223" s="76"/>
      <c r="M223" s="77">
        <v>300</v>
      </c>
      <c r="N223" s="77">
        <v>0</v>
      </c>
      <c r="O223" s="78">
        <v>300</v>
      </c>
      <c r="P223" s="79">
        <v>0.3</v>
      </c>
      <c r="Q223" s="75">
        <f t="shared" si="3"/>
        <v>90</v>
      </c>
      <c r="R223" s="80" t="s">
        <v>48</v>
      </c>
      <c r="S223" s="81"/>
    </row>
    <row r="224" s="3" customFormat="1" ht="15.75" customHeight="1" spans="1:19">
      <c r="A224" s="28">
        <v>215</v>
      </c>
      <c r="B224" s="69" t="s">
        <v>294</v>
      </c>
      <c r="C224" s="69" t="s">
        <v>290</v>
      </c>
      <c r="D224" s="70"/>
      <c r="E224" s="71"/>
      <c r="F224" s="71"/>
      <c r="G224" s="28" t="s">
        <v>51</v>
      </c>
      <c r="H224" s="72">
        <v>1</v>
      </c>
      <c r="I224" s="73" t="s">
        <v>52</v>
      </c>
      <c r="J224" s="74"/>
      <c r="K224" s="75"/>
      <c r="L224" s="76"/>
      <c r="M224" s="77">
        <v>300</v>
      </c>
      <c r="N224" s="77">
        <v>0</v>
      </c>
      <c r="O224" s="78">
        <v>300</v>
      </c>
      <c r="P224" s="79">
        <v>0.3</v>
      </c>
      <c r="Q224" s="75">
        <f t="shared" si="3"/>
        <v>90</v>
      </c>
      <c r="R224" s="80" t="s">
        <v>48</v>
      </c>
      <c r="S224" s="81"/>
    </row>
    <row r="225" s="3" customFormat="1" ht="15.75" customHeight="1" spans="1:19">
      <c r="A225" s="28">
        <v>216</v>
      </c>
      <c r="B225" s="69" t="s">
        <v>295</v>
      </c>
      <c r="C225" s="69" t="s">
        <v>290</v>
      </c>
      <c r="D225" s="70"/>
      <c r="E225" s="71"/>
      <c r="F225" s="71"/>
      <c r="G225" s="28" t="s">
        <v>51</v>
      </c>
      <c r="H225" s="72">
        <v>1</v>
      </c>
      <c r="I225" s="73" t="s">
        <v>52</v>
      </c>
      <c r="J225" s="74"/>
      <c r="K225" s="75"/>
      <c r="L225" s="76"/>
      <c r="M225" s="77">
        <v>300</v>
      </c>
      <c r="N225" s="77">
        <v>0</v>
      </c>
      <c r="O225" s="78">
        <v>300</v>
      </c>
      <c r="P225" s="79">
        <v>0.3</v>
      </c>
      <c r="Q225" s="75">
        <f t="shared" si="3"/>
        <v>90</v>
      </c>
      <c r="R225" s="80" t="s">
        <v>48</v>
      </c>
      <c r="S225" s="81"/>
    </row>
    <row r="226" s="3" customFormat="1" ht="15.75" customHeight="1" spans="1:19">
      <c r="A226" s="28">
        <v>217</v>
      </c>
      <c r="B226" s="69" t="s">
        <v>296</v>
      </c>
      <c r="C226" s="69" t="s">
        <v>297</v>
      </c>
      <c r="D226" s="70"/>
      <c r="E226" s="71"/>
      <c r="F226" s="71"/>
      <c r="G226" s="28" t="s">
        <v>51</v>
      </c>
      <c r="H226" s="72">
        <v>1</v>
      </c>
      <c r="I226" s="73" t="s">
        <v>52</v>
      </c>
      <c r="J226" s="74"/>
      <c r="K226" s="75"/>
      <c r="L226" s="76"/>
      <c r="M226" s="77">
        <v>780</v>
      </c>
      <c r="N226" s="77">
        <v>0</v>
      </c>
      <c r="O226" s="78">
        <v>780</v>
      </c>
      <c r="P226" s="79">
        <v>0.3</v>
      </c>
      <c r="Q226" s="75">
        <f t="shared" si="3"/>
        <v>234</v>
      </c>
      <c r="R226" s="80" t="s">
        <v>48</v>
      </c>
      <c r="S226" s="81"/>
    </row>
    <row r="227" s="3" customFormat="1" ht="15.75" customHeight="1" spans="1:19">
      <c r="A227" s="28">
        <v>218</v>
      </c>
      <c r="B227" s="69" t="s">
        <v>298</v>
      </c>
      <c r="C227" s="69" t="s">
        <v>297</v>
      </c>
      <c r="D227" s="70"/>
      <c r="E227" s="71"/>
      <c r="F227" s="71"/>
      <c r="G227" s="28" t="s">
        <v>51</v>
      </c>
      <c r="H227" s="72">
        <v>1</v>
      </c>
      <c r="I227" s="73" t="s">
        <v>52</v>
      </c>
      <c r="J227" s="74"/>
      <c r="K227" s="75"/>
      <c r="L227" s="76"/>
      <c r="M227" s="77">
        <v>780</v>
      </c>
      <c r="N227" s="77">
        <v>0</v>
      </c>
      <c r="O227" s="78">
        <v>780</v>
      </c>
      <c r="P227" s="79">
        <v>0.3</v>
      </c>
      <c r="Q227" s="75">
        <f t="shared" si="3"/>
        <v>234</v>
      </c>
      <c r="R227" s="80" t="s">
        <v>48</v>
      </c>
      <c r="S227" s="81"/>
    </row>
    <row r="228" s="3" customFormat="1" ht="15.75" customHeight="1" spans="1:19">
      <c r="A228" s="28">
        <v>219</v>
      </c>
      <c r="B228" s="69" t="s">
        <v>299</v>
      </c>
      <c r="C228" s="69" t="s">
        <v>297</v>
      </c>
      <c r="D228" s="70"/>
      <c r="E228" s="71"/>
      <c r="F228" s="71"/>
      <c r="G228" s="28" t="s">
        <v>51</v>
      </c>
      <c r="H228" s="72">
        <v>1</v>
      </c>
      <c r="I228" s="73" t="s">
        <v>52</v>
      </c>
      <c r="J228" s="74"/>
      <c r="K228" s="75"/>
      <c r="L228" s="76"/>
      <c r="M228" s="77">
        <v>780</v>
      </c>
      <c r="N228" s="77">
        <v>0</v>
      </c>
      <c r="O228" s="78">
        <v>780</v>
      </c>
      <c r="P228" s="79">
        <v>0.3</v>
      </c>
      <c r="Q228" s="75">
        <f t="shared" si="3"/>
        <v>234</v>
      </c>
      <c r="R228" s="80" t="s">
        <v>48</v>
      </c>
      <c r="S228" s="81"/>
    </row>
    <row r="229" s="3" customFormat="1" ht="15.75" customHeight="1" spans="1:19">
      <c r="A229" s="28">
        <v>220</v>
      </c>
      <c r="B229" s="69" t="s">
        <v>300</v>
      </c>
      <c r="C229" s="69" t="s">
        <v>297</v>
      </c>
      <c r="D229" s="70"/>
      <c r="E229" s="71"/>
      <c r="F229" s="71"/>
      <c r="G229" s="28" t="s">
        <v>51</v>
      </c>
      <c r="H229" s="72">
        <v>1</v>
      </c>
      <c r="I229" s="73" t="s">
        <v>52</v>
      </c>
      <c r="J229" s="74"/>
      <c r="K229" s="75"/>
      <c r="L229" s="76"/>
      <c r="M229" s="77">
        <v>780</v>
      </c>
      <c r="N229" s="77">
        <v>0</v>
      </c>
      <c r="O229" s="78">
        <v>780</v>
      </c>
      <c r="P229" s="79">
        <v>0.3</v>
      </c>
      <c r="Q229" s="75">
        <f t="shared" si="3"/>
        <v>234</v>
      </c>
      <c r="R229" s="80" t="s">
        <v>48</v>
      </c>
      <c r="S229" s="81"/>
    </row>
    <row r="230" s="3" customFormat="1" ht="15.75" customHeight="1" spans="1:19">
      <c r="A230" s="28">
        <v>221</v>
      </c>
      <c r="B230" s="69" t="s">
        <v>301</v>
      </c>
      <c r="C230" s="69" t="s">
        <v>297</v>
      </c>
      <c r="D230" s="70"/>
      <c r="E230" s="71"/>
      <c r="F230" s="71"/>
      <c r="G230" s="28" t="s">
        <v>51</v>
      </c>
      <c r="H230" s="72">
        <v>1</v>
      </c>
      <c r="I230" s="73" t="s">
        <v>52</v>
      </c>
      <c r="J230" s="74"/>
      <c r="K230" s="75"/>
      <c r="L230" s="76"/>
      <c r="M230" s="77">
        <v>780</v>
      </c>
      <c r="N230" s="77">
        <v>0</v>
      </c>
      <c r="O230" s="78">
        <v>780</v>
      </c>
      <c r="P230" s="79">
        <v>0.3</v>
      </c>
      <c r="Q230" s="75">
        <f t="shared" si="3"/>
        <v>234</v>
      </c>
      <c r="R230" s="80" t="s">
        <v>48</v>
      </c>
      <c r="S230" s="81"/>
    </row>
    <row r="231" s="3" customFormat="1" ht="15.75" customHeight="1" spans="1:19">
      <c r="A231" s="28">
        <v>222</v>
      </c>
      <c r="B231" s="69" t="s">
        <v>302</v>
      </c>
      <c r="C231" s="69" t="s">
        <v>297</v>
      </c>
      <c r="D231" s="70"/>
      <c r="E231" s="71"/>
      <c r="F231" s="71"/>
      <c r="G231" s="28" t="s">
        <v>51</v>
      </c>
      <c r="H231" s="72">
        <v>1</v>
      </c>
      <c r="I231" s="73" t="s">
        <v>52</v>
      </c>
      <c r="J231" s="74"/>
      <c r="K231" s="75"/>
      <c r="L231" s="76"/>
      <c r="M231" s="77">
        <v>780</v>
      </c>
      <c r="N231" s="77">
        <v>0</v>
      </c>
      <c r="O231" s="78">
        <v>780</v>
      </c>
      <c r="P231" s="79">
        <v>0.3</v>
      </c>
      <c r="Q231" s="75">
        <f t="shared" si="3"/>
        <v>234</v>
      </c>
      <c r="R231" s="80" t="s">
        <v>48</v>
      </c>
      <c r="S231" s="81"/>
    </row>
    <row r="232" s="3" customFormat="1" ht="15.75" customHeight="1" spans="1:19">
      <c r="A232" s="28">
        <v>223</v>
      </c>
      <c r="B232" s="69" t="s">
        <v>303</v>
      </c>
      <c r="C232" s="69" t="s">
        <v>297</v>
      </c>
      <c r="D232" s="70"/>
      <c r="E232" s="71"/>
      <c r="F232" s="71"/>
      <c r="G232" s="28" t="s">
        <v>51</v>
      </c>
      <c r="H232" s="72">
        <v>1</v>
      </c>
      <c r="I232" s="73" t="s">
        <v>52</v>
      </c>
      <c r="J232" s="74"/>
      <c r="K232" s="75"/>
      <c r="L232" s="76"/>
      <c r="M232" s="77">
        <v>780</v>
      </c>
      <c r="N232" s="77">
        <v>0</v>
      </c>
      <c r="O232" s="78">
        <v>780</v>
      </c>
      <c r="P232" s="79">
        <v>0.3</v>
      </c>
      <c r="Q232" s="75">
        <f t="shared" si="3"/>
        <v>234</v>
      </c>
      <c r="R232" s="80" t="s">
        <v>48</v>
      </c>
      <c r="S232" s="81"/>
    </row>
    <row r="233" s="3" customFormat="1" ht="15.75" customHeight="1" spans="1:19">
      <c r="A233" s="28">
        <v>224</v>
      </c>
      <c r="B233" s="69" t="s">
        <v>304</v>
      </c>
      <c r="C233" s="69" t="s">
        <v>297</v>
      </c>
      <c r="D233" s="70"/>
      <c r="E233" s="71"/>
      <c r="F233" s="71"/>
      <c r="G233" s="28" t="s">
        <v>51</v>
      </c>
      <c r="H233" s="72">
        <v>1</v>
      </c>
      <c r="I233" s="73" t="s">
        <v>52</v>
      </c>
      <c r="J233" s="74"/>
      <c r="K233" s="75"/>
      <c r="L233" s="76"/>
      <c r="M233" s="77">
        <v>780</v>
      </c>
      <c r="N233" s="77">
        <v>0</v>
      </c>
      <c r="O233" s="78">
        <v>780</v>
      </c>
      <c r="P233" s="79">
        <v>0.3</v>
      </c>
      <c r="Q233" s="75">
        <f t="shared" si="3"/>
        <v>234</v>
      </c>
      <c r="R233" s="80" t="s">
        <v>48</v>
      </c>
      <c r="S233" s="81"/>
    </row>
    <row r="234" s="3" customFormat="1" ht="15.75" customHeight="1" spans="1:19">
      <c r="A234" s="28">
        <v>225</v>
      </c>
      <c r="B234" s="69" t="s">
        <v>305</v>
      </c>
      <c r="C234" s="69" t="s">
        <v>297</v>
      </c>
      <c r="D234" s="70"/>
      <c r="E234" s="71"/>
      <c r="F234" s="71"/>
      <c r="G234" s="28" t="s">
        <v>51</v>
      </c>
      <c r="H234" s="72">
        <v>1</v>
      </c>
      <c r="I234" s="73" t="s">
        <v>52</v>
      </c>
      <c r="J234" s="74"/>
      <c r="K234" s="75"/>
      <c r="L234" s="76"/>
      <c r="M234" s="77">
        <v>780</v>
      </c>
      <c r="N234" s="77">
        <v>0</v>
      </c>
      <c r="O234" s="78">
        <v>780</v>
      </c>
      <c r="P234" s="79">
        <v>0.3</v>
      </c>
      <c r="Q234" s="75">
        <f t="shared" si="3"/>
        <v>234</v>
      </c>
      <c r="R234" s="80" t="s">
        <v>48</v>
      </c>
      <c r="S234" s="81"/>
    </row>
    <row r="235" s="3" customFormat="1" ht="15.75" customHeight="1" spans="1:19">
      <c r="A235" s="28">
        <v>226</v>
      </c>
      <c r="B235" s="69" t="s">
        <v>306</v>
      </c>
      <c r="C235" s="69" t="s">
        <v>297</v>
      </c>
      <c r="D235" s="70"/>
      <c r="E235" s="71"/>
      <c r="F235" s="71"/>
      <c r="G235" s="28" t="s">
        <v>51</v>
      </c>
      <c r="H235" s="72">
        <v>1</v>
      </c>
      <c r="I235" s="73" t="s">
        <v>52</v>
      </c>
      <c r="J235" s="74"/>
      <c r="K235" s="75"/>
      <c r="L235" s="76"/>
      <c r="M235" s="77">
        <v>780</v>
      </c>
      <c r="N235" s="77">
        <v>0</v>
      </c>
      <c r="O235" s="78">
        <v>780</v>
      </c>
      <c r="P235" s="79">
        <v>0.3</v>
      </c>
      <c r="Q235" s="75">
        <f t="shared" si="3"/>
        <v>234</v>
      </c>
      <c r="R235" s="80" t="s">
        <v>48</v>
      </c>
      <c r="S235" s="81"/>
    </row>
    <row r="236" s="3" customFormat="1" ht="15.75" customHeight="1" spans="1:19">
      <c r="A236" s="28">
        <v>227</v>
      </c>
      <c r="B236" s="69" t="s">
        <v>307</v>
      </c>
      <c r="C236" s="69" t="s">
        <v>308</v>
      </c>
      <c r="D236" s="70"/>
      <c r="E236" s="71"/>
      <c r="F236" s="71"/>
      <c r="G236" s="72" t="s">
        <v>51</v>
      </c>
      <c r="H236" s="72">
        <v>1</v>
      </c>
      <c r="I236" s="73" t="s">
        <v>36</v>
      </c>
      <c r="J236" s="74"/>
      <c r="K236" s="75"/>
      <c r="L236" s="76"/>
      <c r="M236" s="77">
        <v>600</v>
      </c>
      <c r="N236" s="77">
        <v>40</v>
      </c>
      <c r="O236" s="78">
        <v>600</v>
      </c>
      <c r="P236" s="79">
        <v>0.3</v>
      </c>
      <c r="Q236" s="75">
        <f t="shared" si="3"/>
        <v>180</v>
      </c>
      <c r="R236" s="80" t="s">
        <v>48</v>
      </c>
      <c r="S236" s="81"/>
    </row>
    <row r="237" s="3" customFormat="1" ht="15.75" customHeight="1" spans="1:19">
      <c r="A237" s="28">
        <v>228</v>
      </c>
      <c r="B237" s="69" t="s">
        <v>309</v>
      </c>
      <c r="C237" s="69" t="s">
        <v>310</v>
      </c>
      <c r="D237" s="70"/>
      <c r="E237" s="71"/>
      <c r="F237" s="71"/>
      <c r="G237" s="28" t="s">
        <v>51</v>
      </c>
      <c r="H237" s="72">
        <v>1</v>
      </c>
      <c r="I237" s="73" t="s">
        <v>52</v>
      </c>
      <c r="J237" s="74"/>
      <c r="K237" s="75"/>
      <c r="L237" s="76"/>
      <c r="M237" s="77">
        <v>600</v>
      </c>
      <c r="N237" s="77">
        <v>0</v>
      </c>
      <c r="O237" s="78">
        <v>600</v>
      </c>
      <c r="P237" s="79">
        <v>0.3</v>
      </c>
      <c r="Q237" s="75">
        <f t="shared" si="3"/>
        <v>180</v>
      </c>
      <c r="R237" s="80" t="s">
        <v>48</v>
      </c>
      <c r="S237" s="81"/>
    </row>
    <row r="238" s="3" customFormat="1" ht="15.75" customHeight="1" spans="1:19">
      <c r="A238" s="28">
        <v>229</v>
      </c>
      <c r="B238" s="69" t="s">
        <v>311</v>
      </c>
      <c r="C238" s="69" t="s">
        <v>310</v>
      </c>
      <c r="D238" s="70"/>
      <c r="E238" s="71"/>
      <c r="F238" s="71"/>
      <c r="G238" s="28" t="s">
        <v>51</v>
      </c>
      <c r="H238" s="72">
        <v>1</v>
      </c>
      <c r="I238" s="73" t="s">
        <v>52</v>
      </c>
      <c r="J238" s="74"/>
      <c r="K238" s="75"/>
      <c r="L238" s="76"/>
      <c r="M238" s="77">
        <v>600</v>
      </c>
      <c r="N238" s="77">
        <v>0</v>
      </c>
      <c r="O238" s="78">
        <v>600</v>
      </c>
      <c r="P238" s="79">
        <v>0.3</v>
      </c>
      <c r="Q238" s="75">
        <f t="shared" si="3"/>
        <v>180</v>
      </c>
      <c r="R238" s="80" t="s">
        <v>48</v>
      </c>
      <c r="S238" s="81"/>
    </row>
    <row r="239" s="3" customFormat="1" ht="15.75" customHeight="1" spans="1:19">
      <c r="A239" s="28">
        <v>230</v>
      </c>
      <c r="B239" s="69" t="s">
        <v>312</v>
      </c>
      <c r="C239" s="69" t="s">
        <v>310</v>
      </c>
      <c r="D239" s="70"/>
      <c r="E239" s="71"/>
      <c r="F239" s="71"/>
      <c r="G239" s="28" t="s">
        <v>51</v>
      </c>
      <c r="H239" s="72">
        <v>1</v>
      </c>
      <c r="I239" s="73" t="s">
        <v>52</v>
      </c>
      <c r="J239" s="74"/>
      <c r="K239" s="75"/>
      <c r="L239" s="76"/>
      <c r="M239" s="77">
        <v>600</v>
      </c>
      <c r="N239" s="77">
        <v>0</v>
      </c>
      <c r="O239" s="78">
        <v>600</v>
      </c>
      <c r="P239" s="79">
        <v>0.3</v>
      </c>
      <c r="Q239" s="75">
        <f t="shared" si="3"/>
        <v>180</v>
      </c>
      <c r="R239" s="80" t="s">
        <v>48</v>
      </c>
      <c r="S239" s="81"/>
    </row>
    <row r="240" s="3" customFormat="1" ht="15.75" customHeight="1" spans="1:19">
      <c r="A240" s="28">
        <v>231</v>
      </c>
      <c r="B240" s="69" t="s">
        <v>313</v>
      </c>
      <c r="C240" s="69" t="s">
        <v>310</v>
      </c>
      <c r="D240" s="70"/>
      <c r="E240" s="71"/>
      <c r="F240" s="71"/>
      <c r="G240" s="28" t="s">
        <v>51</v>
      </c>
      <c r="H240" s="72">
        <v>1</v>
      </c>
      <c r="I240" s="73" t="s">
        <v>52</v>
      </c>
      <c r="J240" s="74"/>
      <c r="K240" s="75"/>
      <c r="L240" s="76"/>
      <c r="M240" s="77">
        <v>600</v>
      </c>
      <c r="N240" s="77">
        <v>0</v>
      </c>
      <c r="O240" s="78">
        <v>600</v>
      </c>
      <c r="P240" s="79">
        <v>0.3</v>
      </c>
      <c r="Q240" s="75">
        <f t="shared" si="3"/>
        <v>180</v>
      </c>
      <c r="R240" s="80" t="s">
        <v>48</v>
      </c>
      <c r="S240" s="81"/>
    </row>
    <row r="241" s="3" customFormat="1" ht="15.75" customHeight="1" spans="1:19">
      <c r="A241" s="28">
        <v>232</v>
      </c>
      <c r="B241" s="69" t="s">
        <v>314</v>
      </c>
      <c r="C241" s="69" t="s">
        <v>310</v>
      </c>
      <c r="D241" s="70"/>
      <c r="E241" s="71"/>
      <c r="F241" s="71"/>
      <c r="G241" s="28" t="s">
        <v>51</v>
      </c>
      <c r="H241" s="72">
        <v>1</v>
      </c>
      <c r="I241" s="73" t="s">
        <v>52</v>
      </c>
      <c r="J241" s="74"/>
      <c r="K241" s="75"/>
      <c r="L241" s="76"/>
      <c r="M241" s="77">
        <v>600</v>
      </c>
      <c r="N241" s="77">
        <v>0</v>
      </c>
      <c r="O241" s="78">
        <v>600</v>
      </c>
      <c r="P241" s="79">
        <v>0.3</v>
      </c>
      <c r="Q241" s="75">
        <f t="shared" si="3"/>
        <v>180</v>
      </c>
      <c r="R241" s="80" t="s">
        <v>48</v>
      </c>
      <c r="S241" s="81"/>
    </row>
    <row r="242" s="3" customFormat="1" ht="15.75" customHeight="1" spans="1:19">
      <c r="A242" s="28">
        <v>233</v>
      </c>
      <c r="B242" s="69" t="s">
        <v>315</v>
      </c>
      <c r="C242" s="69" t="s">
        <v>310</v>
      </c>
      <c r="D242" s="70"/>
      <c r="E242" s="71"/>
      <c r="F242" s="71"/>
      <c r="G242" s="28" t="s">
        <v>51</v>
      </c>
      <c r="H242" s="72">
        <v>1</v>
      </c>
      <c r="I242" s="73" t="s">
        <v>52</v>
      </c>
      <c r="J242" s="74"/>
      <c r="K242" s="75"/>
      <c r="L242" s="76"/>
      <c r="M242" s="77">
        <v>600</v>
      </c>
      <c r="N242" s="77">
        <v>0</v>
      </c>
      <c r="O242" s="78">
        <v>600</v>
      </c>
      <c r="P242" s="79">
        <v>0.3</v>
      </c>
      <c r="Q242" s="75">
        <f t="shared" si="3"/>
        <v>180</v>
      </c>
      <c r="R242" s="80" t="s">
        <v>48</v>
      </c>
      <c r="S242" s="81"/>
    </row>
    <row r="243" s="3" customFormat="1" ht="15.75" customHeight="1" spans="1:19">
      <c r="A243" s="28">
        <v>234</v>
      </c>
      <c r="B243" s="69" t="s">
        <v>316</v>
      </c>
      <c r="C243" s="69" t="s">
        <v>310</v>
      </c>
      <c r="D243" s="70"/>
      <c r="E243" s="71"/>
      <c r="F243" s="71"/>
      <c r="G243" s="28" t="s">
        <v>51</v>
      </c>
      <c r="H243" s="72">
        <v>1</v>
      </c>
      <c r="I243" s="73" t="s">
        <v>52</v>
      </c>
      <c r="J243" s="74"/>
      <c r="K243" s="75"/>
      <c r="L243" s="76"/>
      <c r="M243" s="77">
        <v>600</v>
      </c>
      <c r="N243" s="77">
        <v>0</v>
      </c>
      <c r="O243" s="78">
        <v>600</v>
      </c>
      <c r="P243" s="79">
        <v>0.3</v>
      </c>
      <c r="Q243" s="75">
        <f t="shared" si="3"/>
        <v>180</v>
      </c>
      <c r="R243" s="80" t="s">
        <v>48</v>
      </c>
      <c r="S243" s="81"/>
    </row>
    <row r="244" s="3" customFormat="1" ht="15.75" customHeight="1" spans="1:19">
      <c r="A244" s="28">
        <v>235</v>
      </c>
      <c r="B244" s="69" t="s">
        <v>317</v>
      </c>
      <c r="C244" s="69" t="s">
        <v>310</v>
      </c>
      <c r="D244" s="70"/>
      <c r="E244" s="71"/>
      <c r="F244" s="71"/>
      <c r="G244" s="28" t="s">
        <v>51</v>
      </c>
      <c r="H244" s="72">
        <v>1</v>
      </c>
      <c r="I244" s="73" t="s">
        <v>52</v>
      </c>
      <c r="J244" s="74"/>
      <c r="K244" s="75"/>
      <c r="L244" s="76"/>
      <c r="M244" s="77">
        <v>600</v>
      </c>
      <c r="N244" s="77">
        <v>0</v>
      </c>
      <c r="O244" s="78">
        <v>600</v>
      </c>
      <c r="P244" s="79">
        <v>0.3</v>
      </c>
      <c r="Q244" s="75">
        <f t="shared" si="3"/>
        <v>180</v>
      </c>
      <c r="R244" s="80" t="s">
        <v>48</v>
      </c>
      <c r="S244" s="81"/>
    </row>
    <row r="245" s="3" customFormat="1" ht="15.75" customHeight="1" spans="1:19">
      <c r="A245" s="28">
        <v>236</v>
      </c>
      <c r="B245" s="69" t="s">
        <v>318</v>
      </c>
      <c r="C245" s="69" t="s">
        <v>310</v>
      </c>
      <c r="D245" s="70"/>
      <c r="E245" s="71"/>
      <c r="F245" s="71"/>
      <c r="G245" s="28" t="s">
        <v>51</v>
      </c>
      <c r="H245" s="72">
        <v>1</v>
      </c>
      <c r="I245" s="73" t="s">
        <v>52</v>
      </c>
      <c r="J245" s="74"/>
      <c r="K245" s="75"/>
      <c r="L245" s="76"/>
      <c r="M245" s="77">
        <v>600</v>
      </c>
      <c r="N245" s="77">
        <v>0</v>
      </c>
      <c r="O245" s="78">
        <v>600</v>
      </c>
      <c r="P245" s="79">
        <v>0.3</v>
      </c>
      <c r="Q245" s="75">
        <f t="shared" si="3"/>
        <v>180</v>
      </c>
      <c r="R245" s="80" t="s">
        <v>48</v>
      </c>
      <c r="S245" s="81"/>
    </row>
    <row r="246" s="3" customFormat="1" ht="15.75" customHeight="1" spans="1:19">
      <c r="A246" s="28">
        <v>237</v>
      </c>
      <c r="B246" s="69" t="s">
        <v>319</v>
      </c>
      <c r="C246" s="69" t="s">
        <v>310</v>
      </c>
      <c r="D246" s="70"/>
      <c r="E246" s="71"/>
      <c r="F246" s="71"/>
      <c r="G246" s="28" t="s">
        <v>51</v>
      </c>
      <c r="H246" s="72">
        <v>1</v>
      </c>
      <c r="I246" s="73" t="s">
        <v>52</v>
      </c>
      <c r="J246" s="74"/>
      <c r="K246" s="75"/>
      <c r="L246" s="76"/>
      <c r="M246" s="77">
        <v>600</v>
      </c>
      <c r="N246" s="77">
        <v>0</v>
      </c>
      <c r="O246" s="78">
        <v>600</v>
      </c>
      <c r="P246" s="79">
        <v>0.3</v>
      </c>
      <c r="Q246" s="75">
        <f t="shared" si="3"/>
        <v>180</v>
      </c>
      <c r="R246" s="80" t="s">
        <v>48</v>
      </c>
      <c r="S246" s="81"/>
    </row>
    <row r="247" s="3" customFormat="1" ht="15.75" customHeight="1" spans="1:19">
      <c r="A247" s="28">
        <v>238</v>
      </c>
      <c r="B247" s="69" t="s">
        <v>320</v>
      </c>
      <c r="C247" s="69" t="s">
        <v>310</v>
      </c>
      <c r="D247" s="70"/>
      <c r="E247" s="71"/>
      <c r="F247" s="71"/>
      <c r="G247" s="28" t="s">
        <v>51</v>
      </c>
      <c r="H247" s="72">
        <v>1</v>
      </c>
      <c r="I247" s="73" t="s">
        <v>62</v>
      </c>
      <c r="J247" s="74"/>
      <c r="K247" s="75"/>
      <c r="L247" s="76"/>
      <c r="M247" s="77">
        <v>600</v>
      </c>
      <c r="N247" s="77">
        <v>50</v>
      </c>
      <c r="O247" s="78">
        <v>600</v>
      </c>
      <c r="P247" s="79">
        <v>0.3</v>
      </c>
      <c r="Q247" s="75">
        <f t="shared" si="3"/>
        <v>180</v>
      </c>
      <c r="R247" s="80" t="s">
        <v>48</v>
      </c>
      <c r="S247" s="81"/>
    </row>
    <row r="248" s="3" customFormat="1" ht="15.75" customHeight="1" spans="1:19">
      <c r="A248" s="28">
        <v>239</v>
      </c>
      <c r="B248" s="69" t="s">
        <v>321</v>
      </c>
      <c r="C248" s="69" t="s">
        <v>322</v>
      </c>
      <c r="D248" s="70" t="s">
        <v>323</v>
      </c>
      <c r="E248" s="71"/>
      <c r="F248" s="71"/>
      <c r="G248" s="28" t="s">
        <v>324</v>
      </c>
      <c r="H248" s="72">
        <v>1</v>
      </c>
      <c r="I248" s="73" t="s">
        <v>65</v>
      </c>
      <c r="J248" s="74"/>
      <c r="K248" s="75"/>
      <c r="L248" s="76"/>
      <c r="M248" s="77">
        <v>2150</v>
      </c>
      <c r="N248" s="77">
        <v>0</v>
      </c>
      <c r="O248" s="78">
        <v>2150</v>
      </c>
      <c r="P248" s="79">
        <v>0.3</v>
      </c>
      <c r="Q248" s="75">
        <f t="shared" si="3"/>
        <v>645</v>
      </c>
      <c r="R248" s="80" t="s">
        <v>48</v>
      </c>
      <c r="S248" s="81"/>
    </row>
    <row r="249" s="3" customFormat="1" ht="15.75" customHeight="1" spans="1:19">
      <c r="A249" s="28">
        <v>240</v>
      </c>
      <c r="B249" s="69" t="s">
        <v>325</v>
      </c>
      <c r="C249" s="69" t="s">
        <v>326</v>
      </c>
      <c r="D249" s="70"/>
      <c r="E249" s="71"/>
      <c r="F249" s="71"/>
      <c r="G249" s="28" t="s">
        <v>226</v>
      </c>
      <c r="H249" s="72">
        <v>1</v>
      </c>
      <c r="I249" s="73" t="s">
        <v>250</v>
      </c>
      <c r="J249" s="74"/>
      <c r="K249" s="75"/>
      <c r="L249" s="76"/>
      <c r="M249" s="77">
        <v>1800</v>
      </c>
      <c r="N249" s="77">
        <v>0</v>
      </c>
      <c r="O249" s="78">
        <v>1710</v>
      </c>
      <c r="P249" s="79">
        <v>0.4</v>
      </c>
      <c r="Q249" s="75">
        <f t="shared" si="3"/>
        <v>684</v>
      </c>
      <c r="R249" s="80" t="s">
        <v>48</v>
      </c>
      <c r="S249" s="81"/>
    </row>
    <row r="250" s="3" customFormat="1" ht="15.75" customHeight="1" spans="1:19">
      <c r="A250" s="28">
        <v>241</v>
      </c>
      <c r="B250" s="69" t="s">
        <v>327</v>
      </c>
      <c r="C250" s="69" t="s">
        <v>326</v>
      </c>
      <c r="D250" s="70"/>
      <c r="E250" s="71"/>
      <c r="F250" s="71"/>
      <c r="G250" s="28" t="s">
        <v>226</v>
      </c>
      <c r="H250" s="72">
        <v>1</v>
      </c>
      <c r="I250" s="73" t="s">
        <v>250</v>
      </c>
      <c r="J250" s="74"/>
      <c r="K250" s="75"/>
      <c r="L250" s="76"/>
      <c r="M250" s="77">
        <v>1800</v>
      </c>
      <c r="N250" s="77">
        <v>0</v>
      </c>
      <c r="O250" s="78">
        <v>1710</v>
      </c>
      <c r="P250" s="79">
        <v>0.4</v>
      </c>
      <c r="Q250" s="75">
        <f t="shared" si="3"/>
        <v>684</v>
      </c>
      <c r="R250" s="80" t="s">
        <v>48</v>
      </c>
      <c r="S250" s="81"/>
    </row>
    <row r="251" s="3" customFormat="1" ht="15.75" customHeight="1" spans="1:19">
      <c r="A251" s="28">
        <v>242</v>
      </c>
      <c r="B251" s="69" t="s">
        <v>328</v>
      </c>
      <c r="C251" s="69" t="s">
        <v>326</v>
      </c>
      <c r="D251" s="70"/>
      <c r="E251" s="71"/>
      <c r="F251" s="71"/>
      <c r="G251" s="28" t="s">
        <v>226</v>
      </c>
      <c r="H251" s="72">
        <v>1</v>
      </c>
      <c r="I251" s="73" t="s">
        <v>250</v>
      </c>
      <c r="J251" s="74"/>
      <c r="K251" s="75"/>
      <c r="L251" s="76"/>
      <c r="M251" s="77">
        <v>1800</v>
      </c>
      <c r="N251" s="77">
        <v>0</v>
      </c>
      <c r="O251" s="78">
        <f t="shared" ref="O251:O257" si="4">M251*0.95</f>
        <v>1710</v>
      </c>
      <c r="P251" s="79">
        <v>0.4</v>
      </c>
      <c r="Q251" s="75">
        <f t="shared" si="3"/>
        <v>684</v>
      </c>
      <c r="R251" s="80" t="s">
        <v>48</v>
      </c>
      <c r="S251" s="81"/>
    </row>
    <row r="252" s="3" customFormat="1" ht="15.75" customHeight="1" spans="1:19">
      <c r="A252" s="28">
        <v>243</v>
      </c>
      <c r="B252" s="69" t="s">
        <v>329</v>
      </c>
      <c r="C252" s="69" t="s">
        <v>326</v>
      </c>
      <c r="D252" s="70"/>
      <c r="E252" s="71"/>
      <c r="F252" s="71"/>
      <c r="G252" s="28" t="s">
        <v>226</v>
      </c>
      <c r="H252" s="72">
        <v>1</v>
      </c>
      <c r="I252" s="73" t="s">
        <v>250</v>
      </c>
      <c r="J252" s="74"/>
      <c r="K252" s="75"/>
      <c r="L252" s="76"/>
      <c r="M252" s="77">
        <v>1800</v>
      </c>
      <c r="N252" s="77">
        <v>0</v>
      </c>
      <c r="O252" s="78">
        <f t="shared" si="4"/>
        <v>1710</v>
      </c>
      <c r="P252" s="79">
        <v>0.4</v>
      </c>
      <c r="Q252" s="75">
        <f t="shared" si="3"/>
        <v>684</v>
      </c>
      <c r="R252" s="80" t="s">
        <v>48</v>
      </c>
      <c r="S252" s="81"/>
    </row>
    <row r="253" s="3" customFormat="1" ht="15.75" customHeight="1" spans="1:19">
      <c r="A253" s="28">
        <v>244</v>
      </c>
      <c r="B253" s="69" t="s">
        <v>330</v>
      </c>
      <c r="C253" s="69" t="s">
        <v>326</v>
      </c>
      <c r="D253" s="70"/>
      <c r="E253" s="71"/>
      <c r="F253" s="71"/>
      <c r="G253" s="28" t="s">
        <v>226</v>
      </c>
      <c r="H253" s="72">
        <v>1</v>
      </c>
      <c r="I253" s="73" t="s">
        <v>250</v>
      </c>
      <c r="J253" s="74"/>
      <c r="K253" s="75"/>
      <c r="L253" s="76"/>
      <c r="M253" s="77">
        <v>1800</v>
      </c>
      <c r="N253" s="77">
        <v>0</v>
      </c>
      <c r="O253" s="78">
        <f t="shared" si="4"/>
        <v>1710</v>
      </c>
      <c r="P253" s="79">
        <v>0.4</v>
      </c>
      <c r="Q253" s="75">
        <f t="shared" si="3"/>
        <v>684</v>
      </c>
      <c r="R253" s="80" t="s">
        <v>48</v>
      </c>
      <c r="S253" s="81"/>
    </row>
    <row r="254" s="3" customFormat="1" ht="15.75" customHeight="1" spans="1:19">
      <c r="A254" s="28">
        <v>245</v>
      </c>
      <c r="B254" s="69" t="s">
        <v>331</v>
      </c>
      <c r="C254" s="69" t="s">
        <v>326</v>
      </c>
      <c r="D254" s="70"/>
      <c r="E254" s="71"/>
      <c r="F254" s="71"/>
      <c r="G254" s="28" t="s">
        <v>226</v>
      </c>
      <c r="H254" s="72">
        <v>1</v>
      </c>
      <c r="I254" s="73" t="s">
        <v>250</v>
      </c>
      <c r="J254" s="74"/>
      <c r="K254" s="75"/>
      <c r="L254" s="76"/>
      <c r="M254" s="77">
        <v>1818</v>
      </c>
      <c r="N254" s="77">
        <v>0</v>
      </c>
      <c r="O254" s="78">
        <v>1727</v>
      </c>
      <c r="P254" s="79">
        <v>0.4</v>
      </c>
      <c r="Q254" s="75">
        <f t="shared" si="3"/>
        <v>690.8</v>
      </c>
      <c r="R254" s="80" t="s">
        <v>48</v>
      </c>
      <c r="S254" s="81"/>
    </row>
    <row r="255" s="3" customFormat="1" ht="15.75" customHeight="1" spans="1:19">
      <c r="A255" s="28">
        <v>246</v>
      </c>
      <c r="B255" s="69" t="s">
        <v>332</v>
      </c>
      <c r="C255" s="69" t="s">
        <v>326</v>
      </c>
      <c r="D255" s="70"/>
      <c r="E255" s="71"/>
      <c r="F255" s="71"/>
      <c r="G255" s="28" t="s">
        <v>226</v>
      </c>
      <c r="H255" s="72">
        <v>1</v>
      </c>
      <c r="I255" s="73" t="s">
        <v>250</v>
      </c>
      <c r="J255" s="74"/>
      <c r="K255" s="75"/>
      <c r="L255" s="76"/>
      <c r="M255" s="77">
        <v>1880</v>
      </c>
      <c r="N255" s="77">
        <v>0</v>
      </c>
      <c r="O255" s="78">
        <v>1786</v>
      </c>
      <c r="P255" s="79">
        <v>0.4</v>
      </c>
      <c r="Q255" s="75">
        <f t="shared" si="3"/>
        <v>714.4</v>
      </c>
      <c r="R255" s="80" t="s">
        <v>48</v>
      </c>
      <c r="S255" s="81"/>
    </row>
    <row r="256" s="3" customFormat="1" ht="15.75" customHeight="1" spans="1:19">
      <c r="A256" s="28">
        <v>247</v>
      </c>
      <c r="B256" s="69" t="s">
        <v>333</v>
      </c>
      <c r="C256" s="69" t="s">
        <v>326</v>
      </c>
      <c r="D256" s="70"/>
      <c r="E256" s="71"/>
      <c r="F256" s="71"/>
      <c r="G256" s="28" t="s">
        <v>226</v>
      </c>
      <c r="H256" s="72">
        <v>1</v>
      </c>
      <c r="I256" s="73" t="s">
        <v>250</v>
      </c>
      <c r="J256" s="74"/>
      <c r="K256" s="75"/>
      <c r="L256" s="76"/>
      <c r="M256" s="77">
        <v>1880</v>
      </c>
      <c r="N256" s="77">
        <v>0</v>
      </c>
      <c r="O256" s="78">
        <f t="shared" si="4"/>
        <v>1786</v>
      </c>
      <c r="P256" s="79">
        <v>0.4</v>
      </c>
      <c r="Q256" s="75">
        <f t="shared" si="3"/>
        <v>714.4</v>
      </c>
      <c r="R256" s="80" t="s">
        <v>48</v>
      </c>
      <c r="S256" s="81"/>
    </row>
    <row r="257" s="3" customFormat="1" ht="15.75" customHeight="1" spans="1:19">
      <c r="A257" s="28">
        <v>248</v>
      </c>
      <c r="B257" s="69" t="s">
        <v>334</v>
      </c>
      <c r="C257" s="69" t="s">
        <v>326</v>
      </c>
      <c r="D257" s="70"/>
      <c r="E257" s="71"/>
      <c r="F257" s="71"/>
      <c r="G257" s="28" t="s">
        <v>226</v>
      </c>
      <c r="H257" s="72">
        <v>1</v>
      </c>
      <c r="I257" s="73" t="s">
        <v>250</v>
      </c>
      <c r="J257" s="74"/>
      <c r="K257" s="75"/>
      <c r="L257" s="76"/>
      <c r="M257" s="77">
        <v>1880</v>
      </c>
      <c r="N257" s="77">
        <v>0</v>
      </c>
      <c r="O257" s="78">
        <f t="shared" si="4"/>
        <v>1786</v>
      </c>
      <c r="P257" s="79">
        <v>0.4</v>
      </c>
      <c r="Q257" s="75">
        <f t="shared" si="3"/>
        <v>714.4</v>
      </c>
      <c r="R257" s="80" t="s">
        <v>48</v>
      </c>
      <c r="S257" s="81"/>
    </row>
    <row r="258" s="3" customFormat="1" ht="15.75" customHeight="1" spans="1:19">
      <c r="A258" s="28">
        <v>249</v>
      </c>
      <c r="B258" s="69" t="s">
        <v>335</v>
      </c>
      <c r="C258" s="69" t="s">
        <v>326</v>
      </c>
      <c r="D258" s="70"/>
      <c r="E258" s="71"/>
      <c r="F258" s="71"/>
      <c r="G258" s="28" t="s">
        <v>226</v>
      </c>
      <c r="H258" s="72">
        <v>1</v>
      </c>
      <c r="I258" s="73" t="s">
        <v>283</v>
      </c>
      <c r="J258" s="74"/>
      <c r="K258" s="75"/>
      <c r="L258" s="76"/>
      <c r="M258" s="77">
        <v>1900</v>
      </c>
      <c r="N258" s="77">
        <v>0</v>
      </c>
      <c r="O258" s="78">
        <v>1805</v>
      </c>
      <c r="P258" s="79">
        <v>0.4</v>
      </c>
      <c r="Q258" s="75">
        <f t="shared" si="3"/>
        <v>722</v>
      </c>
      <c r="R258" s="80" t="s">
        <v>48</v>
      </c>
      <c r="S258" s="81"/>
    </row>
    <row r="259" s="3" customFormat="1" ht="15.75" customHeight="1" spans="1:19">
      <c r="A259" s="28">
        <v>250</v>
      </c>
      <c r="B259" s="69" t="s">
        <v>336</v>
      </c>
      <c r="C259" s="69" t="s">
        <v>326</v>
      </c>
      <c r="D259" s="70"/>
      <c r="E259" s="71"/>
      <c r="F259" s="71"/>
      <c r="G259" s="28" t="s">
        <v>226</v>
      </c>
      <c r="H259" s="72">
        <v>1</v>
      </c>
      <c r="I259" s="73" t="s">
        <v>337</v>
      </c>
      <c r="J259" s="74"/>
      <c r="K259" s="75"/>
      <c r="L259" s="76"/>
      <c r="M259" s="77">
        <v>2871.29</v>
      </c>
      <c r="N259" s="77">
        <v>0</v>
      </c>
      <c r="O259" s="78">
        <v>2727</v>
      </c>
      <c r="P259" s="79">
        <v>0.4</v>
      </c>
      <c r="Q259" s="75">
        <f t="shared" si="3"/>
        <v>1090.8</v>
      </c>
      <c r="R259" s="80" t="s">
        <v>48</v>
      </c>
      <c r="S259" s="81"/>
    </row>
    <row r="260" s="3" customFormat="1" ht="15.75" customHeight="1" spans="1:19">
      <c r="A260" s="28">
        <v>251</v>
      </c>
      <c r="B260" s="69" t="s">
        <v>338</v>
      </c>
      <c r="C260" s="69" t="s">
        <v>326</v>
      </c>
      <c r="D260" s="70"/>
      <c r="E260" s="71"/>
      <c r="F260" s="71"/>
      <c r="G260" s="28" t="s">
        <v>226</v>
      </c>
      <c r="H260" s="72">
        <v>1</v>
      </c>
      <c r="I260" s="73" t="s">
        <v>337</v>
      </c>
      <c r="J260" s="74"/>
      <c r="K260" s="75"/>
      <c r="L260" s="76"/>
      <c r="M260" s="77">
        <v>6138.62</v>
      </c>
      <c r="N260" s="77">
        <v>0</v>
      </c>
      <c r="O260" s="78">
        <v>5832</v>
      </c>
      <c r="P260" s="79">
        <v>0.4</v>
      </c>
      <c r="Q260" s="75">
        <f t="shared" si="3"/>
        <v>2332.8</v>
      </c>
      <c r="R260" s="80" t="s">
        <v>48</v>
      </c>
      <c r="S260" s="81"/>
    </row>
    <row r="261" s="3" customFormat="1" ht="15.75" customHeight="1" spans="1:19">
      <c r="A261" s="28">
        <v>252</v>
      </c>
      <c r="B261" s="69" t="s">
        <v>339</v>
      </c>
      <c r="C261" s="69" t="s">
        <v>326</v>
      </c>
      <c r="D261" s="70"/>
      <c r="E261" s="71"/>
      <c r="F261" s="71"/>
      <c r="G261" s="28" t="s">
        <v>226</v>
      </c>
      <c r="H261" s="72">
        <v>1</v>
      </c>
      <c r="I261" s="73" t="s">
        <v>337</v>
      </c>
      <c r="J261" s="74"/>
      <c r="K261" s="75"/>
      <c r="L261" s="76"/>
      <c r="M261" s="77">
        <v>6138.61</v>
      </c>
      <c r="N261" s="77">
        <v>0</v>
      </c>
      <c r="O261" s="78">
        <v>5832</v>
      </c>
      <c r="P261" s="79">
        <v>0.4</v>
      </c>
      <c r="Q261" s="75">
        <f t="shared" si="3"/>
        <v>2332.8</v>
      </c>
      <c r="R261" s="80" t="s">
        <v>48</v>
      </c>
      <c r="S261" s="81"/>
    </row>
    <row r="262" s="3" customFormat="1" ht="15.75" customHeight="1" spans="1:19">
      <c r="A262" s="28">
        <v>253</v>
      </c>
      <c r="B262" s="69" t="s">
        <v>340</v>
      </c>
      <c r="C262" s="69" t="s">
        <v>326</v>
      </c>
      <c r="D262" s="70"/>
      <c r="E262" s="71"/>
      <c r="F262" s="71"/>
      <c r="G262" s="28" t="s">
        <v>226</v>
      </c>
      <c r="H262" s="72">
        <v>1</v>
      </c>
      <c r="I262" s="73" t="s">
        <v>337</v>
      </c>
      <c r="J262" s="74"/>
      <c r="K262" s="75"/>
      <c r="L262" s="76"/>
      <c r="M262" s="77">
        <v>3089.11</v>
      </c>
      <c r="N262" s="77">
        <v>0</v>
      </c>
      <c r="O262" s="78">
        <v>2935</v>
      </c>
      <c r="P262" s="79">
        <v>0.4</v>
      </c>
      <c r="Q262" s="75">
        <f t="shared" si="3"/>
        <v>1174</v>
      </c>
      <c r="R262" s="80" t="s">
        <v>48</v>
      </c>
      <c r="S262" s="81"/>
    </row>
    <row r="263" s="3" customFormat="1" ht="15.75" customHeight="1" spans="1:19">
      <c r="A263" s="28">
        <v>254</v>
      </c>
      <c r="B263" s="69" t="s">
        <v>341</v>
      </c>
      <c r="C263" s="69" t="s">
        <v>326</v>
      </c>
      <c r="D263" s="70"/>
      <c r="E263" s="71"/>
      <c r="F263" s="71"/>
      <c r="G263" s="28" t="s">
        <v>226</v>
      </c>
      <c r="H263" s="72">
        <v>1</v>
      </c>
      <c r="I263" s="73" t="s">
        <v>178</v>
      </c>
      <c r="J263" s="74"/>
      <c r="K263" s="75"/>
      <c r="L263" s="76"/>
      <c r="M263" s="77">
        <v>6435.64</v>
      </c>
      <c r="N263" s="77">
        <v>0</v>
      </c>
      <c r="O263" s="78">
        <v>6114</v>
      </c>
      <c r="P263" s="79">
        <v>0.4</v>
      </c>
      <c r="Q263" s="75">
        <f t="shared" si="3"/>
        <v>2445.6</v>
      </c>
      <c r="R263" s="80" t="s">
        <v>48</v>
      </c>
      <c r="S263" s="81"/>
    </row>
    <row r="264" s="3" customFormat="1" ht="15.75" customHeight="1" spans="1:19">
      <c r="A264" s="28">
        <v>255</v>
      </c>
      <c r="B264" s="69" t="s">
        <v>342</v>
      </c>
      <c r="C264" s="69" t="s">
        <v>326</v>
      </c>
      <c r="D264" s="70"/>
      <c r="E264" s="71"/>
      <c r="F264" s="71"/>
      <c r="G264" s="28" t="s">
        <v>226</v>
      </c>
      <c r="H264" s="72">
        <v>1</v>
      </c>
      <c r="I264" s="73" t="s">
        <v>343</v>
      </c>
      <c r="J264" s="74"/>
      <c r="K264" s="75"/>
      <c r="L264" s="76"/>
      <c r="M264" s="77">
        <v>2431.19</v>
      </c>
      <c r="N264" s="77">
        <v>0</v>
      </c>
      <c r="O264" s="78">
        <v>2310</v>
      </c>
      <c r="P264" s="79">
        <v>0.4</v>
      </c>
      <c r="Q264" s="75">
        <f t="shared" si="3"/>
        <v>924</v>
      </c>
      <c r="R264" s="80" t="s">
        <v>48</v>
      </c>
      <c r="S264" s="81"/>
    </row>
    <row r="265" s="3" customFormat="1" ht="15.75" customHeight="1" spans="1:19">
      <c r="A265" s="28">
        <v>256</v>
      </c>
      <c r="B265" s="69" t="s">
        <v>344</v>
      </c>
      <c r="C265" s="69" t="s">
        <v>326</v>
      </c>
      <c r="D265" s="70"/>
      <c r="E265" s="71"/>
      <c r="F265" s="71"/>
      <c r="G265" s="28" t="s">
        <v>226</v>
      </c>
      <c r="H265" s="72">
        <v>1</v>
      </c>
      <c r="I265" s="73" t="s">
        <v>343</v>
      </c>
      <c r="J265" s="74"/>
      <c r="K265" s="75"/>
      <c r="L265" s="76"/>
      <c r="M265" s="77">
        <v>2431.2</v>
      </c>
      <c r="N265" s="77">
        <v>0</v>
      </c>
      <c r="O265" s="78">
        <v>2310</v>
      </c>
      <c r="P265" s="79">
        <v>0.42</v>
      </c>
      <c r="Q265" s="75">
        <f t="shared" si="3"/>
        <v>970.2</v>
      </c>
      <c r="R265" s="80" t="s">
        <v>48</v>
      </c>
      <c r="S265" s="81"/>
    </row>
    <row r="266" s="3" customFormat="1" ht="15.75" customHeight="1" spans="1:19">
      <c r="A266" s="28">
        <v>257</v>
      </c>
      <c r="B266" s="69" t="s">
        <v>345</v>
      </c>
      <c r="C266" s="69" t="s">
        <v>326</v>
      </c>
      <c r="D266" s="70"/>
      <c r="E266" s="71"/>
      <c r="F266" s="71"/>
      <c r="G266" s="28" t="s">
        <v>226</v>
      </c>
      <c r="H266" s="72">
        <v>1</v>
      </c>
      <c r="I266" s="73" t="s">
        <v>343</v>
      </c>
      <c r="J266" s="74"/>
      <c r="K266" s="75"/>
      <c r="L266" s="76"/>
      <c r="M266" s="77">
        <v>2431.19</v>
      </c>
      <c r="N266" s="77">
        <v>0</v>
      </c>
      <c r="O266" s="78">
        <v>2310</v>
      </c>
      <c r="P266" s="79">
        <v>0.42</v>
      </c>
      <c r="Q266" s="75">
        <f t="shared" si="3"/>
        <v>970.2</v>
      </c>
      <c r="R266" s="80" t="s">
        <v>48</v>
      </c>
      <c r="S266" s="81"/>
    </row>
    <row r="267" s="3" customFormat="1" ht="15.75" customHeight="1" spans="1:19">
      <c r="A267" s="28">
        <v>258</v>
      </c>
      <c r="B267" s="69" t="s">
        <v>346</v>
      </c>
      <c r="C267" s="69" t="s">
        <v>326</v>
      </c>
      <c r="D267" s="70"/>
      <c r="E267" s="71"/>
      <c r="F267" s="71"/>
      <c r="G267" s="28" t="s">
        <v>226</v>
      </c>
      <c r="H267" s="72">
        <v>1</v>
      </c>
      <c r="I267" s="73" t="s">
        <v>347</v>
      </c>
      <c r="J267" s="74"/>
      <c r="K267" s="75"/>
      <c r="L267" s="76"/>
      <c r="M267" s="77">
        <v>2637.17</v>
      </c>
      <c r="N267" s="77">
        <v>0</v>
      </c>
      <c r="O267" s="78">
        <v>2505</v>
      </c>
      <c r="P267" s="79">
        <v>0.42</v>
      </c>
      <c r="Q267" s="75">
        <f t="shared" ref="Q267:Q330" si="5">O267*P267</f>
        <v>1052.1</v>
      </c>
      <c r="R267" s="80" t="s">
        <v>48</v>
      </c>
      <c r="S267" s="81"/>
    </row>
    <row r="268" s="3" customFormat="1" ht="15.75" customHeight="1" spans="1:19">
      <c r="A268" s="28">
        <v>259</v>
      </c>
      <c r="B268" s="69" t="s">
        <v>348</v>
      </c>
      <c r="C268" s="69" t="s">
        <v>326</v>
      </c>
      <c r="D268" s="70"/>
      <c r="E268" s="71"/>
      <c r="F268" s="71"/>
      <c r="G268" s="28" t="s">
        <v>226</v>
      </c>
      <c r="H268" s="72">
        <v>1</v>
      </c>
      <c r="I268" s="73" t="s">
        <v>347</v>
      </c>
      <c r="J268" s="74"/>
      <c r="K268" s="75"/>
      <c r="L268" s="76"/>
      <c r="M268" s="77">
        <v>2637.17</v>
      </c>
      <c r="N268" s="77">
        <v>0</v>
      </c>
      <c r="O268" s="78">
        <v>2505</v>
      </c>
      <c r="P268" s="79">
        <v>0.42</v>
      </c>
      <c r="Q268" s="75">
        <f t="shared" si="5"/>
        <v>1052.1</v>
      </c>
      <c r="R268" s="80" t="s">
        <v>48</v>
      </c>
      <c r="S268" s="81"/>
    </row>
    <row r="269" s="3" customFormat="1" ht="15.75" customHeight="1" spans="1:19">
      <c r="A269" s="28">
        <v>260</v>
      </c>
      <c r="B269" s="69" t="s">
        <v>349</v>
      </c>
      <c r="C269" s="69" t="s">
        <v>350</v>
      </c>
      <c r="D269" s="70"/>
      <c r="E269" s="71"/>
      <c r="F269" s="71"/>
      <c r="G269" s="28" t="s">
        <v>226</v>
      </c>
      <c r="H269" s="72">
        <v>1</v>
      </c>
      <c r="I269" s="73" t="s">
        <v>52</v>
      </c>
      <c r="J269" s="74"/>
      <c r="K269" s="75"/>
      <c r="L269" s="76"/>
      <c r="M269" s="77">
        <v>1946.9</v>
      </c>
      <c r="N269" s="77">
        <v>0</v>
      </c>
      <c r="O269" s="78">
        <v>1849</v>
      </c>
      <c r="P269" s="79">
        <v>0.4</v>
      </c>
      <c r="Q269" s="75">
        <f t="shared" si="5"/>
        <v>739.6</v>
      </c>
      <c r="R269" s="80" t="s">
        <v>48</v>
      </c>
      <c r="S269" s="81"/>
    </row>
    <row r="270" s="3" customFormat="1" ht="15.75" customHeight="1" spans="1:19">
      <c r="A270" s="28">
        <v>261</v>
      </c>
      <c r="B270" s="69" t="s">
        <v>351</v>
      </c>
      <c r="C270" s="69" t="s">
        <v>350</v>
      </c>
      <c r="D270" s="70"/>
      <c r="E270" s="71"/>
      <c r="F270" s="71"/>
      <c r="G270" s="28" t="s">
        <v>226</v>
      </c>
      <c r="H270" s="72">
        <v>1</v>
      </c>
      <c r="I270" s="73" t="s">
        <v>52</v>
      </c>
      <c r="J270" s="74"/>
      <c r="K270" s="75"/>
      <c r="L270" s="76"/>
      <c r="M270" s="77">
        <v>1946.97</v>
      </c>
      <c r="N270" s="77">
        <v>0</v>
      </c>
      <c r="O270" s="78">
        <v>1849</v>
      </c>
      <c r="P270" s="79">
        <v>0.4</v>
      </c>
      <c r="Q270" s="75">
        <f t="shared" si="5"/>
        <v>739.6</v>
      </c>
      <c r="R270" s="80" t="s">
        <v>48</v>
      </c>
      <c r="S270" s="81"/>
    </row>
    <row r="271" s="3" customFormat="1" ht="15.75" customHeight="1" spans="1:19">
      <c r="A271" s="28">
        <v>262</v>
      </c>
      <c r="B271" s="69" t="s">
        <v>352</v>
      </c>
      <c r="C271" s="69" t="s">
        <v>350</v>
      </c>
      <c r="D271" s="70"/>
      <c r="E271" s="71"/>
      <c r="F271" s="71"/>
      <c r="G271" s="28" t="s">
        <v>226</v>
      </c>
      <c r="H271" s="72">
        <v>1</v>
      </c>
      <c r="I271" s="73" t="s">
        <v>52</v>
      </c>
      <c r="J271" s="74"/>
      <c r="K271" s="75"/>
      <c r="L271" s="76"/>
      <c r="M271" s="77">
        <v>1946.9</v>
      </c>
      <c r="N271" s="77">
        <v>0</v>
      </c>
      <c r="O271" s="78">
        <v>1849</v>
      </c>
      <c r="P271" s="79">
        <v>0.4</v>
      </c>
      <c r="Q271" s="75">
        <f t="shared" si="5"/>
        <v>739.6</v>
      </c>
      <c r="R271" s="80" t="s">
        <v>48</v>
      </c>
      <c r="S271" s="81"/>
    </row>
    <row r="272" s="3" customFormat="1" ht="15.75" customHeight="1" spans="1:19">
      <c r="A272" s="28">
        <v>263</v>
      </c>
      <c r="B272" s="69" t="s">
        <v>353</v>
      </c>
      <c r="C272" s="69" t="s">
        <v>350</v>
      </c>
      <c r="D272" s="70"/>
      <c r="E272" s="71"/>
      <c r="F272" s="71"/>
      <c r="G272" s="28" t="s">
        <v>226</v>
      </c>
      <c r="H272" s="72">
        <v>1</v>
      </c>
      <c r="I272" s="73" t="s">
        <v>52</v>
      </c>
      <c r="J272" s="74"/>
      <c r="K272" s="75"/>
      <c r="L272" s="76"/>
      <c r="M272" s="77">
        <v>1946.9</v>
      </c>
      <c r="N272" s="77">
        <v>0</v>
      </c>
      <c r="O272" s="78">
        <v>1849</v>
      </c>
      <c r="P272" s="79">
        <v>0.4</v>
      </c>
      <c r="Q272" s="75">
        <f t="shared" si="5"/>
        <v>739.6</v>
      </c>
      <c r="R272" s="80" t="s">
        <v>48</v>
      </c>
      <c r="S272" s="81"/>
    </row>
    <row r="273" s="3" customFormat="1" ht="15.75" customHeight="1" spans="1:19">
      <c r="A273" s="28">
        <v>264</v>
      </c>
      <c r="B273" s="69" t="s">
        <v>354</v>
      </c>
      <c r="C273" s="69" t="s">
        <v>350</v>
      </c>
      <c r="D273" s="70"/>
      <c r="E273" s="71"/>
      <c r="F273" s="71"/>
      <c r="G273" s="28" t="s">
        <v>226</v>
      </c>
      <c r="H273" s="72">
        <v>1</v>
      </c>
      <c r="I273" s="73" t="s">
        <v>52</v>
      </c>
      <c r="J273" s="74"/>
      <c r="K273" s="75"/>
      <c r="L273" s="76"/>
      <c r="M273" s="77">
        <v>1946.9</v>
      </c>
      <c r="N273" s="77">
        <v>0</v>
      </c>
      <c r="O273" s="78">
        <v>1849</v>
      </c>
      <c r="P273" s="79">
        <v>0.4</v>
      </c>
      <c r="Q273" s="75">
        <f t="shared" si="5"/>
        <v>739.6</v>
      </c>
      <c r="R273" s="80" t="s">
        <v>48</v>
      </c>
      <c r="S273" s="81"/>
    </row>
    <row r="274" s="3" customFormat="1" ht="15.75" customHeight="1" spans="1:19">
      <c r="A274" s="28">
        <v>265</v>
      </c>
      <c r="B274" s="69" t="s">
        <v>355</v>
      </c>
      <c r="C274" s="69" t="s">
        <v>350</v>
      </c>
      <c r="D274" s="70"/>
      <c r="E274" s="71"/>
      <c r="F274" s="71"/>
      <c r="G274" s="28" t="s">
        <v>226</v>
      </c>
      <c r="H274" s="72">
        <v>1</v>
      </c>
      <c r="I274" s="73" t="s">
        <v>52</v>
      </c>
      <c r="J274" s="74"/>
      <c r="K274" s="75"/>
      <c r="L274" s="76"/>
      <c r="M274" s="77">
        <v>1946.9</v>
      </c>
      <c r="N274" s="77">
        <v>0</v>
      </c>
      <c r="O274" s="78">
        <v>1849</v>
      </c>
      <c r="P274" s="79">
        <v>0.4</v>
      </c>
      <c r="Q274" s="75">
        <f t="shared" si="5"/>
        <v>739.6</v>
      </c>
      <c r="R274" s="80" t="s">
        <v>48</v>
      </c>
      <c r="S274" s="81"/>
    </row>
    <row r="275" s="3" customFormat="1" ht="15.75" customHeight="1" spans="1:19">
      <c r="A275" s="28">
        <v>266</v>
      </c>
      <c r="B275" s="69" t="s">
        <v>356</v>
      </c>
      <c r="C275" s="69" t="s">
        <v>350</v>
      </c>
      <c r="D275" s="70"/>
      <c r="E275" s="71"/>
      <c r="F275" s="71"/>
      <c r="G275" s="28" t="s">
        <v>226</v>
      </c>
      <c r="H275" s="72">
        <v>1</v>
      </c>
      <c r="I275" s="73" t="s">
        <v>52</v>
      </c>
      <c r="J275" s="74"/>
      <c r="K275" s="75"/>
      <c r="L275" s="76"/>
      <c r="M275" s="77">
        <v>1946.9</v>
      </c>
      <c r="N275" s="77">
        <v>0</v>
      </c>
      <c r="O275" s="78">
        <v>1849</v>
      </c>
      <c r="P275" s="79">
        <v>0.4</v>
      </c>
      <c r="Q275" s="75">
        <f t="shared" si="5"/>
        <v>739.6</v>
      </c>
      <c r="R275" s="80" t="s">
        <v>48</v>
      </c>
      <c r="S275" s="81"/>
    </row>
    <row r="276" s="3" customFormat="1" ht="15.75" customHeight="1" spans="1:19">
      <c r="A276" s="28">
        <v>267</v>
      </c>
      <c r="B276" s="69" t="s">
        <v>357</v>
      </c>
      <c r="C276" s="69" t="s">
        <v>350</v>
      </c>
      <c r="D276" s="70"/>
      <c r="E276" s="71"/>
      <c r="F276" s="71"/>
      <c r="G276" s="28" t="s">
        <v>226</v>
      </c>
      <c r="H276" s="72">
        <v>1</v>
      </c>
      <c r="I276" s="73" t="s">
        <v>52</v>
      </c>
      <c r="J276" s="74"/>
      <c r="K276" s="75"/>
      <c r="L276" s="76"/>
      <c r="M276" s="77">
        <v>1946.9</v>
      </c>
      <c r="N276" s="77">
        <v>0</v>
      </c>
      <c r="O276" s="78">
        <v>1849</v>
      </c>
      <c r="P276" s="79">
        <v>0.4</v>
      </c>
      <c r="Q276" s="75">
        <f t="shared" si="5"/>
        <v>739.6</v>
      </c>
      <c r="R276" s="80" t="s">
        <v>48</v>
      </c>
      <c r="S276" s="81"/>
    </row>
    <row r="277" s="3" customFormat="1" ht="15.75" customHeight="1" spans="1:19">
      <c r="A277" s="28">
        <v>268</v>
      </c>
      <c r="B277" s="69" t="s">
        <v>358</v>
      </c>
      <c r="C277" s="69" t="s">
        <v>350</v>
      </c>
      <c r="D277" s="70"/>
      <c r="E277" s="71"/>
      <c r="F277" s="71"/>
      <c r="G277" s="28" t="s">
        <v>226</v>
      </c>
      <c r="H277" s="72">
        <v>1</v>
      </c>
      <c r="I277" s="73" t="s">
        <v>52</v>
      </c>
      <c r="J277" s="74"/>
      <c r="K277" s="75"/>
      <c r="L277" s="76"/>
      <c r="M277" s="77">
        <v>1946.9</v>
      </c>
      <c r="N277" s="77">
        <v>0</v>
      </c>
      <c r="O277" s="78">
        <v>1849</v>
      </c>
      <c r="P277" s="79">
        <v>0.4</v>
      </c>
      <c r="Q277" s="75">
        <f t="shared" si="5"/>
        <v>739.6</v>
      </c>
      <c r="R277" s="80" t="s">
        <v>48</v>
      </c>
      <c r="S277" s="81"/>
    </row>
    <row r="278" s="3" customFormat="1" ht="15.75" customHeight="1" spans="1:19">
      <c r="A278" s="28">
        <v>269</v>
      </c>
      <c r="B278" s="69" t="s">
        <v>359</v>
      </c>
      <c r="C278" s="69" t="s">
        <v>360</v>
      </c>
      <c r="D278" s="70"/>
      <c r="E278" s="71"/>
      <c r="F278" s="71"/>
      <c r="G278" s="28" t="s">
        <v>51</v>
      </c>
      <c r="H278" s="72">
        <v>1</v>
      </c>
      <c r="I278" s="73" t="s">
        <v>36</v>
      </c>
      <c r="J278" s="74"/>
      <c r="K278" s="75"/>
      <c r="L278" s="76"/>
      <c r="M278" s="77">
        <v>1287.13</v>
      </c>
      <c r="N278" s="77">
        <v>85.93</v>
      </c>
      <c r="O278" s="78">
        <v>1223</v>
      </c>
      <c r="P278" s="79">
        <v>0.3</v>
      </c>
      <c r="Q278" s="75">
        <f t="shared" si="5"/>
        <v>366.9</v>
      </c>
      <c r="R278" s="80" t="s">
        <v>48</v>
      </c>
      <c r="S278" s="81"/>
    </row>
    <row r="279" s="3" customFormat="1" ht="15.75" customHeight="1" spans="1:19">
      <c r="A279" s="28">
        <v>270</v>
      </c>
      <c r="B279" s="69" t="s">
        <v>361</v>
      </c>
      <c r="C279" s="69" t="s">
        <v>362</v>
      </c>
      <c r="D279" s="70"/>
      <c r="E279" s="71"/>
      <c r="F279" s="71"/>
      <c r="G279" s="28" t="s">
        <v>51</v>
      </c>
      <c r="H279" s="72">
        <v>1</v>
      </c>
      <c r="I279" s="73" t="s">
        <v>62</v>
      </c>
      <c r="J279" s="74"/>
      <c r="K279" s="75"/>
      <c r="L279" s="76"/>
      <c r="M279" s="77">
        <v>200</v>
      </c>
      <c r="N279" s="77">
        <v>16.85</v>
      </c>
      <c r="O279" s="78">
        <v>200</v>
      </c>
      <c r="P279" s="79">
        <v>0.1</v>
      </c>
      <c r="Q279" s="75">
        <f t="shared" si="5"/>
        <v>20</v>
      </c>
      <c r="R279" s="80" t="s">
        <v>48</v>
      </c>
      <c r="S279" s="81"/>
    </row>
    <row r="280" s="3" customFormat="1" ht="15.75" customHeight="1" spans="1:19">
      <c r="A280" s="28">
        <v>271</v>
      </c>
      <c r="B280" s="69" t="s">
        <v>363</v>
      </c>
      <c r="C280" s="69" t="s">
        <v>364</v>
      </c>
      <c r="D280" s="70"/>
      <c r="E280" s="71"/>
      <c r="F280" s="71"/>
      <c r="G280" s="28" t="s">
        <v>51</v>
      </c>
      <c r="H280" s="72">
        <v>1</v>
      </c>
      <c r="I280" s="73" t="s">
        <v>52</v>
      </c>
      <c r="J280" s="74"/>
      <c r="K280" s="75"/>
      <c r="L280" s="76"/>
      <c r="M280" s="77">
        <v>1500</v>
      </c>
      <c r="N280" s="77">
        <v>0</v>
      </c>
      <c r="O280" s="78">
        <v>1500</v>
      </c>
      <c r="P280" s="79">
        <v>0.3</v>
      </c>
      <c r="Q280" s="75">
        <f t="shared" si="5"/>
        <v>450</v>
      </c>
      <c r="R280" s="80" t="s">
        <v>48</v>
      </c>
      <c r="S280" s="81"/>
    </row>
    <row r="281" s="3" customFormat="1" ht="15.75" customHeight="1" spans="1:19">
      <c r="A281" s="28">
        <v>272</v>
      </c>
      <c r="B281" s="69" t="s">
        <v>365</v>
      </c>
      <c r="C281" s="69" t="s">
        <v>364</v>
      </c>
      <c r="D281" s="70"/>
      <c r="E281" s="71"/>
      <c r="F281" s="71"/>
      <c r="G281" s="28" t="s">
        <v>51</v>
      </c>
      <c r="H281" s="72">
        <v>1</v>
      </c>
      <c r="I281" s="73" t="s">
        <v>52</v>
      </c>
      <c r="J281" s="74"/>
      <c r="K281" s="75"/>
      <c r="L281" s="76"/>
      <c r="M281" s="77">
        <v>1500</v>
      </c>
      <c r="N281" s="77">
        <v>0</v>
      </c>
      <c r="O281" s="78">
        <v>1500</v>
      </c>
      <c r="P281" s="79">
        <v>0.3</v>
      </c>
      <c r="Q281" s="75">
        <f t="shared" si="5"/>
        <v>450</v>
      </c>
      <c r="R281" s="80" t="s">
        <v>48</v>
      </c>
      <c r="S281" s="81"/>
    </row>
    <row r="282" s="3" customFormat="1" ht="15.75" customHeight="1" spans="1:19">
      <c r="A282" s="28">
        <v>273</v>
      </c>
      <c r="B282" s="69" t="s">
        <v>366</v>
      </c>
      <c r="C282" s="69" t="s">
        <v>364</v>
      </c>
      <c r="D282" s="70"/>
      <c r="E282" s="71"/>
      <c r="F282" s="71"/>
      <c r="G282" s="28" t="s">
        <v>51</v>
      </c>
      <c r="H282" s="72">
        <v>1</v>
      </c>
      <c r="I282" s="73" t="s">
        <v>52</v>
      </c>
      <c r="J282" s="74"/>
      <c r="K282" s="75"/>
      <c r="L282" s="76"/>
      <c r="M282" s="77">
        <v>1500</v>
      </c>
      <c r="N282" s="77">
        <v>0</v>
      </c>
      <c r="O282" s="78">
        <v>1500</v>
      </c>
      <c r="P282" s="79">
        <v>0.3</v>
      </c>
      <c r="Q282" s="75">
        <f t="shared" si="5"/>
        <v>450</v>
      </c>
      <c r="R282" s="80" t="s">
        <v>48</v>
      </c>
      <c r="S282" s="81"/>
    </row>
    <row r="283" s="3" customFormat="1" ht="15.75" customHeight="1" spans="1:19">
      <c r="A283" s="28">
        <v>274</v>
      </c>
      <c r="B283" s="69" t="s">
        <v>367</v>
      </c>
      <c r="C283" s="69" t="s">
        <v>364</v>
      </c>
      <c r="D283" s="70"/>
      <c r="E283" s="71"/>
      <c r="F283" s="71"/>
      <c r="G283" s="28" t="s">
        <v>51</v>
      </c>
      <c r="H283" s="72">
        <v>1</v>
      </c>
      <c r="I283" s="73" t="s">
        <v>52</v>
      </c>
      <c r="J283" s="74"/>
      <c r="K283" s="75"/>
      <c r="L283" s="76"/>
      <c r="M283" s="77">
        <v>1500</v>
      </c>
      <c r="N283" s="77">
        <v>0</v>
      </c>
      <c r="O283" s="78">
        <v>1500</v>
      </c>
      <c r="P283" s="79">
        <v>0.3</v>
      </c>
      <c r="Q283" s="75">
        <f t="shared" si="5"/>
        <v>450</v>
      </c>
      <c r="R283" s="80" t="s">
        <v>48</v>
      </c>
      <c r="S283" s="81"/>
    </row>
    <row r="284" s="3" customFormat="1" ht="15.75" customHeight="1" spans="1:19">
      <c r="A284" s="28">
        <v>275</v>
      </c>
      <c r="B284" s="69" t="s">
        <v>368</v>
      </c>
      <c r="C284" s="69" t="s">
        <v>364</v>
      </c>
      <c r="D284" s="70"/>
      <c r="E284" s="71"/>
      <c r="F284" s="71"/>
      <c r="G284" s="28" t="s">
        <v>51</v>
      </c>
      <c r="H284" s="72">
        <v>1</v>
      </c>
      <c r="I284" s="73" t="s">
        <v>52</v>
      </c>
      <c r="J284" s="74"/>
      <c r="K284" s="75"/>
      <c r="L284" s="76"/>
      <c r="M284" s="77">
        <v>1500</v>
      </c>
      <c r="N284" s="77">
        <v>0</v>
      </c>
      <c r="O284" s="78">
        <v>1500</v>
      </c>
      <c r="P284" s="79">
        <v>0.3</v>
      </c>
      <c r="Q284" s="75">
        <f t="shared" si="5"/>
        <v>450</v>
      </c>
      <c r="R284" s="80" t="s">
        <v>48</v>
      </c>
      <c r="S284" s="81"/>
    </row>
    <row r="285" s="3" customFormat="1" ht="15.75" customHeight="1" spans="1:19">
      <c r="A285" s="28">
        <v>276</v>
      </c>
      <c r="B285" s="69" t="s">
        <v>369</v>
      </c>
      <c r="C285" s="69" t="s">
        <v>370</v>
      </c>
      <c r="D285" s="70"/>
      <c r="E285" s="71"/>
      <c r="F285" s="71"/>
      <c r="G285" s="28" t="s">
        <v>51</v>
      </c>
      <c r="H285" s="72">
        <v>1</v>
      </c>
      <c r="I285" s="73" t="s">
        <v>62</v>
      </c>
      <c r="J285" s="74"/>
      <c r="K285" s="75"/>
      <c r="L285" s="76"/>
      <c r="M285" s="77">
        <v>1500</v>
      </c>
      <c r="N285" s="77">
        <v>125</v>
      </c>
      <c r="O285" s="78">
        <v>1500</v>
      </c>
      <c r="P285" s="79">
        <v>0.3</v>
      </c>
      <c r="Q285" s="75">
        <f t="shared" si="5"/>
        <v>450</v>
      </c>
      <c r="R285" s="80" t="s">
        <v>48</v>
      </c>
      <c r="S285" s="81"/>
    </row>
    <row r="286" s="3" customFormat="1" ht="15.75" customHeight="1" spans="1:19">
      <c r="A286" s="28">
        <v>277</v>
      </c>
      <c r="B286" s="69" t="s">
        <v>371</v>
      </c>
      <c r="C286" s="69" t="s">
        <v>370</v>
      </c>
      <c r="D286" s="70"/>
      <c r="E286" s="71"/>
      <c r="F286" s="71"/>
      <c r="G286" s="28" t="s">
        <v>51</v>
      </c>
      <c r="H286" s="72">
        <v>1</v>
      </c>
      <c r="I286" s="73" t="s">
        <v>58</v>
      </c>
      <c r="J286" s="74"/>
      <c r="K286" s="75"/>
      <c r="L286" s="76"/>
      <c r="M286" s="77">
        <v>1500</v>
      </c>
      <c r="N286" s="77">
        <v>175</v>
      </c>
      <c r="O286" s="78">
        <v>1500</v>
      </c>
      <c r="P286" s="79">
        <v>0.3</v>
      </c>
      <c r="Q286" s="75">
        <f t="shared" si="5"/>
        <v>450</v>
      </c>
      <c r="R286" s="80" t="s">
        <v>48</v>
      </c>
      <c r="S286" s="81"/>
    </row>
    <row r="287" s="3" customFormat="1" ht="15.75" customHeight="1" spans="1:19">
      <c r="A287" s="28">
        <v>278</v>
      </c>
      <c r="B287" s="69" t="s">
        <v>372</v>
      </c>
      <c r="C287" s="69" t="s">
        <v>370</v>
      </c>
      <c r="D287" s="70"/>
      <c r="E287" s="71"/>
      <c r="F287" s="71"/>
      <c r="G287" s="28" t="s">
        <v>51</v>
      </c>
      <c r="H287" s="72">
        <v>1</v>
      </c>
      <c r="I287" s="73" t="s">
        <v>58</v>
      </c>
      <c r="J287" s="74"/>
      <c r="K287" s="75"/>
      <c r="L287" s="76"/>
      <c r="M287" s="77">
        <v>1500</v>
      </c>
      <c r="N287" s="77">
        <v>175</v>
      </c>
      <c r="O287" s="78">
        <v>1500</v>
      </c>
      <c r="P287" s="79">
        <v>0.3</v>
      </c>
      <c r="Q287" s="75">
        <f t="shared" si="5"/>
        <v>450</v>
      </c>
      <c r="R287" s="80" t="s">
        <v>48</v>
      </c>
      <c r="S287" s="81"/>
    </row>
    <row r="288" s="3" customFormat="1" ht="15.75" customHeight="1" spans="1:19">
      <c r="A288" s="28">
        <v>279</v>
      </c>
      <c r="B288" s="69" t="s">
        <v>373</v>
      </c>
      <c r="C288" s="69" t="s">
        <v>374</v>
      </c>
      <c r="D288" s="70"/>
      <c r="E288" s="71"/>
      <c r="F288" s="71"/>
      <c r="G288" s="28" t="s">
        <v>51</v>
      </c>
      <c r="H288" s="72">
        <v>1</v>
      </c>
      <c r="I288" s="73" t="s">
        <v>65</v>
      </c>
      <c r="J288" s="74"/>
      <c r="K288" s="75"/>
      <c r="L288" s="76"/>
      <c r="M288" s="77">
        <v>1460</v>
      </c>
      <c r="N288" s="77">
        <v>0</v>
      </c>
      <c r="O288" s="78">
        <v>1387</v>
      </c>
      <c r="P288" s="79">
        <v>0.3</v>
      </c>
      <c r="Q288" s="75">
        <f t="shared" si="5"/>
        <v>416.1</v>
      </c>
      <c r="R288" s="80" t="s">
        <v>48</v>
      </c>
      <c r="S288" s="81"/>
    </row>
    <row r="289" s="3" customFormat="1" ht="15.75" customHeight="1" spans="1:19">
      <c r="A289" s="28">
        <v>280</v>
      </c>
      <c r="B289" s="69" t="s">
        <v>375</v>
      </c>
      <c r="C289" s="69" t="s">
        <v>376</v>
      </c>
      <c r="D289" s="70"/>
      <c r="E289" s="71"/>
      <c r="F289" s="71"/>
      <c r="G289" s="28" t="s">
        <v>51</v>
      </c>
      <c r="H289" s="72">
        <v>1</v>
      </c>
      <c r="I289" s="73" t="s">
        <v>65</v>
      </c>
      <c r="J289" s="74"/>
      <c r="K289" s="75"/>
      <c r="L289" s="76"/>
      <c r="M289" s="77">
        <v>420</v>
      </c>
      <c r="N289" s="77">
        <v>0</v>
      </c>
      <c r="O289" s="78">
        <v>420</v>
      </c>
      <c r="P289" s="79">
        <v>0.2</v>
      </c>
      <c r="Q289" s="75">
        <f t="shared" si="5"/>
        <v>84</v>
      </c>
      <c r="R289" s="80" t="s">
        <v>48</v>
      </c>
      <c r="S289" s="81"/>
    </row>
    <row r="290" s="3" customFormat="1" ht="15.75" customHeight="1" spans="1:19">
      <c r="A290" s="28">
        <v>281</v>
      </c>
      <c r="B290" s="69" t="s">
        <v>377</v>
      </c>
      <c r="C290" s="69" t="s">
        <v>378</v>
      </c>
      <c r="D290" s="70"/>
      <c r="E290" s="71"/>
      <c r="F290" s="71"/>
      <c r="G290" s="28" t="s">
        <v>51</v>
      </c>
      <c r="H290" s="72">
        <v>1</v>
      </c>
      <c r="I290" s="73" t="s">
        <v>52</v>
      </c>
      <c r="J290" s="74"/>
      <c r="K290" s="75"/>
      <c r="L290" s="76"/>
      <c r="M290" s="77">
        <v>400</v>
      </c>
      <c r="N290" s="77">
        <v>0</v>
      </c>
      <c r="O290" s="78">
        <v>400</v>
      </c>
      <c r="P290" s="79">
        <v>0.3</v>
      </c>
      <c r="Q290" s="75">
        <f t="shared" si="5"/>
        <v>120</v>
      </c>
      <c r="R290" s="80" t="s">
        <v>48</v>
      </c>
      <c r="S290" s="81"/>
    </row>
    <row r="291" s="3" customFormat="1" ht="15.75" customHeight="1" spans="1:19">
      <c r="A291" s="28">
        <v>282</v>
      </c>
      <c r="B291" s="69" t="s">
        <v>379</v>
      </c>
      <c r="C291" s="69" t="s">
        <v>378</v>
      </c>
      <c r="D291" s="70"/>
      <c r="E291" s="71"/>
      <c r="F291" s="71"/>
      <c r="G291" s="28" t="s">
        <v>51</v>
      </c>
      <c r="H291" s="72">
        <v>1</v>
      </c>
      <c r="I291" s="73" t="s">
        <v>52</v>
      </c>
      <c r="J291" s="74"/>
      <c r="K291" s="75"/>
      <c r="L291" s="76"/>
      <c r="M291" s="77">
        <v>400</v>
      </c>
      <c r="N291" s="77">
        <v>0</v>
      </c>
      <c r="O291" s="78">
        <v>400</v>
      </c>
      <c r="P291" s="79">
        <v>0.3</v>
      </c>
      <c r="Q291" s="75">
        <f t="shared" si="5"/>
        <v>120</v>
      </c>
      <c r="R291" s="80" t="s">
        <v>48</v>
      </c>
      <c r="S291" s="81"/>
    </row>
    <row r="292" s="3" customFormat="1" ht="15.75" customHeight="1" spans="1:19">
      <c r="A292" s="28">
        <v>283</v>
      </c>
      <c r="B292" s="69" t="s">
        <v>380</v>
      </c>
      <c r="C292" s="69" t="s">
        <v>378</v>
      </c>
      <c r="D292" s="70"/>
      <c r="E292" s="71"/>
      <c r="F292" s="71"/>
      <c r="G292" s="28" t="s">
        <v>51</v>
      </c>
      <c r="H292" s="72">
        <v>1</v>
      </c>
      <c r="I292" s="73" t="s">
        <v>52</v>
      </c>
      <c r="J292" s="74"/>
      <c r="K292" s="75"/>
      <c r="L292" s="76"/>
      <c r="M292" s="77">
        <v>400</v>
      </c>
      <c r="N292" s="77">
        <v>0</v>
      </c>
      <c r="O292" s="78">
        <v>400</v>
      </c>
      <c r="P292" s="79">
        <v>0.3</v>
      </c>
      <c r="Q292" s="75">
        <f t="shared" si="5"/>
        <v>120</v>
      </c>
      <c r="R292" s="80" t="s">
        <v>48</v>
      </c>
      <c r="S292" s="81"/>
    </row>
    <row r="293" s="3" customFormat="1" ht="15.75" customHeight="1" spans="1:19">
      <c r="A293" s="28">
        <v>284</v>
      </c>
      <c r="B293" s="69" t="s">
        <v>381</v>
      </c>
      <c r="C293" s="69" t="s">
        <v>378</v>
      </c>
      <c r="D293" s="70"/>
      <c r="E293" s="71"/>
      <c r="F293" s="71"/>
      <c r="G293" s="28" t="s">
        <v>51</v>
      </c>
      <c r="H293" s="72">
        <v>1</v>
      </c>
      <c r="I293" s="73" t="s">
        <v>52</v>
      </c>
      <c r="J293" s="74"/>
      <c r="K293" s="75"/>
      <c r="L293" s="76"/>
      <c r="M293" s="77">
        <v>400</v>
      </c>
      <c r="N293" s="77">
        <v>0</v>
      </c>
      <c r="O293" s="78">
        <v>400</v>
      </c>
      <c r="P293" s="79">
        <v>0.3</v>
      </c>
      <c r="Q293" s="75">
        <f t="shared" si="5"/>
        <v>120</v>
      </c>
      <c r="R293" s="80" t="s">
        <v>48</v>
      </c>
      <c r="S293" s="81"/>
    </row>
    <row r="294" s="3" customFormat="1" ht="15.75" customHeight="1" spans="1:19">
      <c r="A294" s="28">
        <v>285</v>
      </c>
      <c r="B294" s="69" t="s">
        <v>382</v>
      </c>
      <c r="C294" s="69" t="s">
        <v>378</v>
      </c>
      <c r="D294" s="70"/>
      <c r="E294" s="71"/>
      <c r="F294" s="71"/>
      <c r="G294" s="28" t="s">
        <v>51</v>
      </c>
      <c r="H294" s="72">
        <v>1</v>
      </c>
      <c r="I294" s="73" t="s">
        <v>52</v>
      </c>
      <c r="J294" s="74"/>
      <c r="K294" s="75"/>
      <c r="L294" s="76"/>
      <c r="M294" s="77">
        <v>400</v>
      </c>
      <c r="N294" s="77">
        <v>0</v>
      </c>
      <c r="O294" s="78">
        <v>400</v>
      </c>
      <c r="P294" s="79">
        <v>0.3</v>
      </c>
      <c r="Q294" s="75">
        <f t="shared" si="5"/>
        <v>120</v>
      </c>
      <c r="R294" s="80" t="s">
        <v>48</v>
      </c>
      <c r="S294" s="81"/>
    </row>
    <row r="295" s="3" customFormat="1" ht="15.75" customHeight="1" spans="1:19">
      <c r="A295" s="28">
        <v>286</v>
      </c>
      <c r="B295" s="69" t="s">
        <v>383</v>
      </c>
      <c r="C295" s="69" t="s">
        <v>378</v>
      </c>
      <c r="D295" s="70"/>
      <c r="E295" s="71"/>
      <c r="F295" s="71"/>
      <c r="G295" s="28" t="s">
        <v>51</v>
      </c>
      <c r="H295" s="72">
        <v>1</v>
      </c>
      <c r="I295" s="73" t="s">
        <v>65</v>
      </c>
      <c r="J295" s="74"/>
      <c r="K295" s="75"/>
      <c r="L295" s="76"/>
      <c r="M295" s="77">
        <v>330</v>
      </c>
      <c r="N295" s="77">
        <v>0</v>
      </c>
      <c r="O295" s="78">
        <v>330</v>
      </c>
      <c r="P295" s="79">
        <v>0.3</v>
      </c>
      <c r="Q295" s="75">
        <f t="shared" si="5"/>
        <v>99</v>
      </c>
      <c r="R295" s="80" t="s">
        <v>48</v>
      </c>
      <c r="S295" s="81"/>
    </row>
    <row r="296" s="3" customFormat="1" ht="15.75" customHeight="1" spans="1:19">
      <c r="A296" s="28">
        <v>287</v>
      </c>
      <c r="B296" s="69" t="s">
        <v>384</v>
      </c>
      <c r="C296" s="69" t="s">
        <v>378</v>
      </c>
      <c r="D296" s="70"/>
      <c r="E296" s="71"/>
      <c r="F296" s="71"/>
      <c r="G296" s="28" t="s">
        <v>51</v>
      </c>
      <c r="H296" s="72">
        <v>1</v>
      </c>
      <c r="I296" s="73" t="s">
        <v>65</v>
      </c>
      <c r="J296" s="74"/>
      <c r="K296" s="75"/>
      <c r="L296" s="76"/>
      <c r="M296" s="77">
        <v>330</v>
      </c>
      <c r="N296" s="77">
        <v>0</v>
      </c>
      <c r="O296" s="78">
        <v>330</v>
      </c>
      <c r="P296" s="79">
        <v>0.3</v>
      </c>
      <c r="Q296" s="75">
        <f t="shared" si="5"/>
        <v>99</v>
      </c>
      <c r="R296" s="80" t="s">
        <v>48</v>
      </c>
      <c r="S296" s="81"/>
    </row>
    <row r="297" s="3" customFormat="1" ht="15.75" customHeight="1" spans="1:19">
      <c r="A297" s="28">
        <v>288</v>
      </c>
      <c r="B297" s="69" t="s">
        <v>385</v>
      </c>
      <c r="C297" s="69" t="s">
        <v>378</v>
      </c>
      <c r="D297" s="70"/>
      <c r="E297" s="71"/>
      <c r="F297" s="71"/>
      <c r="G297" s="28" t="s">
        <v>51</v>
      </c>
      <c r="H297" s="72">
        <v>1</v>
      </c>
      <c r="I297" s="73" t="s">
        <v>286</v>
      </c>
      <c r="J297" s="74"/>
      <c r="K297" s="75"/>
      <c r="L297" s="76"/>
      <c r="M297" s="77">
        <v>495.05</v>
      </c>
      <c r="N297" s="77">
        <v>49.55</v>
      </c>
      <c r="O297" s="78">
        <v>490</v>
      </c>
      <c r="P297" s="79">
        <v>0.3</v>
      </c>
      <c r="Q297" s="75">
        <f t="shared" si="5"/>
        <v>147</v>
      </c>
      <c r="R297" s="80" t="s">
        <v>48</v>
      </c>
      <c r="S297" s="81"/>
    </row>
    <row r="298" s="3" customFormat="1" ht="15.75" customHeight="1" spans="1:19">
      <c r="A298" s="28">
        <v>289</v>
      </c>
      <c r="B298" s="69" t="s">
        <v>386</v>
      </c>
      <c r="C298" s="69" t="s">
        <v>378</v>
      </c>
      <c r="D298" s="70"/>
      <c r="E298" s="71"/>
      <c r="F298" s="71"/>
      <c r="G298" s="28" t="s">
        <v>51</v>
      </c>
      <c r="H298" s="72">
        <v>1</v>
      </c>
      <c r="I298" s="73" t="s">
        <v>286</v>
      </c>
      <c r="J298" s="74"/>
      <c r="K298" s="75"/>
      <c r="L298" s="76"/>
      <c r="M298" s="77">
        <v>495.05</v>
      </c>
      <c r="N298" s="77">
        <v>49.55</v>
      </c>
      <c r="O298" s="78">
        <v>490</v>
      </c>
      <c r="P298" s="79">
        <v>0.3</v>
      </c>
      <c r="Q298" s="75">
        <f t="shared" si="5"/>
        <v>147</v>
      </c>
      <c r="R298" s="80" t="s">
        <v>48</v>
      </c>
      <c r="S298" s="81"/>
    </row>
    <row r="299" s="3" customFormat="1" ht="15.75" customHeight="1" spans="1:19">
      <c r="A299" s="28">
        <v>290</v>
      </c>
      <c r="B299" s="69" t="s">
        <v>387</v>
      </c>
      <c r="C299" s="69" t="s">
        <v>388</v>
      </c>
      <c r="D299" s="70"/>
      <c r="E299" s="71"/>
      <c r="F299" s="71"/>
      <c r="G299" s="28" t="s">
        <v>51</v>
      </c>
      <c r="H299" s="72">
        <v>1</v>
      </c>
      <c r="I299" s="73" t="s">
        <v>36</v>
      </c>
      <c r="J299" s="74"/>
      <c r="K299" s="75"/>
      <c r="L299" s="76"/>
      <c r="M299" s="77">
        <v>396.04</v>
      </c>
      <c r="N299" s="77">
        <v>26.44</v>
      </c>
      <c r="O299" s="78">
        <v>396</v>
      </c>
      <c r="P299" s="79">
        <v>0.3</v>
      </c>
      <c r="Q299" s="75">
        <f t="shared" si="5"/>
        <v>118.8</v>
      </c>
      <c r="R299" s="80" t="s">
        <v>48</v>
      </c>
      <c r="S299" s="81"/>
    </row>
    <row r="300" s="3" customFormat="1" ht="15.75" customHeight="1" spans="1:19">
      <c r="A300" s="28">
        <v>291</v>
      </c>
      <c r="B300" s="69" t="s">
        <v>389</v>
      </c>
      <c r="C300" s="69" t="s">
        <v>388</v>
      </c>
      <c r="D300" s="70"/>
      <c r="E300" s="71"/>
      <c r="F300" s="71"/>
      <c r="G300" s="28" t="s">
        <v>51</v>
      </c>
      <c r="H300" s="72">
        <v>1</v>
      </c>
      <c r="I300" s="73" t="s">
        <v>36</v>
      </c>
      <c r="J300" s="74"/>
      <c r="K300" s="75"/>
      <c r="L300" s="76"/>
      <c r="M300" s="77">
        <v>396.04</v>
      </c>
      <c r="N300" s="77">
        <v>26.44</v>
      </c>
      <c r="O300" s="78">
        <v>396</v>
      </c>
      <c r="P300" s="79">
        <v>0.3</v>
      </c>
      <c r="Q300" s="75">
        <f t="shared" si="5"/>
        <v>118.8</v>
      </c>
      <c r="R300" s="80" t="s">
        <v>48</v>
      </c>
      <c r="S300" s="81"/>
    </row>
    <row r="301" s="3" customFormat="1" ht="15.75" customHeight="1" spans="1:19">
      <c r="A301" s="28">
        <v>292</v>
      </c>
      <c r="B301" s="69" t="s">
        <v>390</v>
      </c>
      <c r="C301" s="69" t="s">
        <v>388</v>
      </c>
      <c r="D301" s="70"/>
      <c r="E301" s="71"/>
      <c r="F301" s="71"/>
      <c r="G301" s="28" t="s">
        <v>51</v>
      </c>
      <c r="H301" s="72">
        <v>1</v>
      </c>
      <c r="I301" s="73" t="s">
        <v>36</v>
      </c>
      <c r="J301" s="74"/>
      <c r="K301" s="75"/>
      <c r="L301" s="76"/>
      <c r="M301" s="77">
        <v>396.04</v>
      </c>
      <c r="N301" s="77">
        <v>26.44</v>
      </c>
      <c r="O301" s="78">
        <v>396</v>
      </c>
      <c r="P301" s="79">
        <v>0.3</v>
      </c>
      <c r="Q301" s="75">
        <f t="shared" si="5"/>
        <v>118.8</v>
      </c>
      <c r="R301" s="80" t="s">
        <v>48</v>
      </c>
      <c r="S301" s="81"/>
    </row>
    <row r="302" s="3" customFormat="1" ht="15.75" customHeight="1" spans="1:19">
      <c r="A302" s="28">
        <v>293</v>
      </c>
      <c r="B302" s="69" t="s">
        <v>391</v>
      </c>
      <c r="C302" s="69" t="s">
        <v>388</v>
      </c>
      <c r="D302" s="70"/>
      <c r="E302" s="71"/>
      <c r="F302" s="71"/>
      <c r="G302" s="28" t="s">
        <v>51</v>
      </c>
      <c r="H302" s="72">
        <v>1</v>
      </c>
      <c r="I302" s="73" t="s">
        <v>36</v>
      </c>
      <c r="J302" s="74"/>
      <c r="K302" s="75"/>
      <c r="L302" s="76"/>
      <c r="M302" s="77">
        <v>396.04</v>
      </c>
      <c r="N302" s="77">
        <v>26.44</v>
      </c>
      <c r="O302" s="78">
        <v>396</v>
      </c>
      <c r="P302" s="79">
        <v>0.3</v>
      </c>
      <c r="Q302" s="75">
        <f t="shared" si="5"/>
        <v>118.8</v>
      </c>
      <c r="R302" s="80" t="s">
        <v>48</v>
      </c>
      <c r="S302" s="81"/>
    </row>
    <row r="303" s="3" customFormat="1" ht="15" customHeight="1" spans="1:19">
      <c r="A303" s="28">
        <v>294</v>
      </c>
      <c r="B303" s="69" t="s">
        <v>392</v>
      </c>
      <c r="C303" s="69" t="s">
        <v>393</v>
      </c>
      <c r="D303" s="70"/>
      <c r="E303" s="71"/>
      <c r="F303" s="71"/>
      <c r="G303" s="28" t="s">
        <v>226</v>
      </c>
      <c r="H303" s="72">
        <v>1</v>
      </c>
      <c r="I303" s="73" t="s">
        <v>65</v>
      </c>
      <c r="J303" s="74"/>
      <c r="K303" s="75"/>
      <c r="L303" s="76"/>
      <c r="M303" s="77">
        <v>2400</v>
      </c>
      <c r="N303" s="77">
        <v>0</v>
      </c>
      <c r="O303" s="78">
        <v>2280</v>
      </c>
      <c r="P303" s="79">
        <v>0.2</v>
      </c>
      <c r="Q303" s="75">
        <f t="shared" si="5"/>
        <v>456</v>
      </c>
      <c r="R303" s="80" t="s">
        <v>48</v>
      </c>
      <c r="S303" s="81"/>
    </row>
    <row r="304" s="3" customFormat="1" ht="15.75" customHeight="1" spans="1:19">
      <c r="A304" s="28">
        <v>295</v>
      </c>
      <c r="B304" s="69" t="s">
        <v>394</v>
      </c>
      <c r="C304" s="69" t="s">
        <v>393</v>
      </c>
      <c r="D304" s="70"/>
      <c r="E304" s="71"/>
      <c r="F304" s="71"/>
      <c r="G304" s="28" t="s">
        <v>226</v>
      </c>
      <c r="H304" s="72">
        <v>1</v>
      </c>
      <c r="I304" s="73" t="s">
        <v>229</v>
      </c>
      <c r="J304" s="74"/>
      <c r="K304" s="75"/>
      <c r="L304" s="76"/>
      <c r="M304" s="77">
        <v>4349.52</v>
      </c>
      <c r="N304" s="77">
        <v>0</v>
      </c>
      <c r="O304" s="78">
        <v>4132</v>
      </c>
      <c r="P304" s="79">
        <v>0.2</v>
      </c>
      <c r="Q304" s="75">
        <f t="shared" si="5"/>
        <v>826.4</v>
      </c>
      <c r="R304" s="80" t="s">
        <v>48</v>
      </c>
      <c r="S304" s="81"/>
    </row>
    <row r="305" s="3" customFormat="1" ht="15.75" customHeight="1" spans="1:19">
      <c r="A305" s="28">
        <v>296</v>
      </c>
      <c r="B305" s="69" t="s">
        <v>395</v>
      </c>
      <c r="C305" s="69" t="s">
        <v>396</v>
      </c>
      <c r="D305" s="70"/>
      <c r="E305" s="71"/>
      <c r="F305" s="71"/>
      <c r="G305" s="28" t="s">
        <v>226</v>
      </c>
      <c r="H305" s="72">
        <v>1</v>
      </c>
      <c r="I305" s="73" t="s">
        <v>286</v>
      </c>
      <c r="J305" s="74"/>
      <c r="K305" s="75"/>
      <c r="L305" s="76"/>
      <c r="M305" s="77">
        <v>2891.09</v>
      </c>
      <c r="N305" s="77">
        <v>0</v>
      </c>
      <c r="O305" s="78">
        <v>2700</v>
      </c>
      <c r="P305" s="79">
        <v>0.1</v>
      </c>
      <c r="Q305" s="75">
        <f t="shared" si="5"/>
        <v>270</v>
      </c>
      <c r="R305" s="80" t="s">
        <v>48</v>
      </c>
      <c r="S305" s="81"/>
    </row>
    <row r="306" s="3" customFormat="1" ht="15.75" customHeight="1" spans="1:19">
      <c r="A306" s="28">
        <v>297</v>
      </c>
      <c r="B306" s="69" t="s">
        <v>397</v>
      </c>
      <c r="C306" s="69" t="s">
        <v>398</v>
      </c>
      <c r="D306" s="70"/>
      <c r="E306" s="71"/>
      <c r="F306" s="71"/>
      <c r="G306" s="28" t="s">
        <v>51</v>
      </c>
      <c r="H306" s="72">
        <v>1</v>
      </c>
      <c r="I306" s="73" t="s">
        <v>52</v>
      </c>
      <c r="J306" s="74"/>
      <c r="K306" s="75"/>
      <c r="L306" s="76"/>
      <c r="M306" s="77">
        <v>2200</v>
      </c>
      <c r="N306" s="77">
        <v>0</v>
      </c>
      <c r="O306" s="78">
        <v>2200</v>
      </c>
      <c r="P306" s="79">
        <v>0.3</v>
      </c>
      <c r="Q306" s="75">
        <f t="shared" si="5"/>
        <v>660</v>
      </c>
      <c r="R306" s="80" t="s">
        <v>48</v>
      </c>
      <c r="S306" s="81"/>
    </row>
    <row r="307" s="3" customFormat="1" ht="15.75" customHeight="1" spans="1:19">
      <c r="A307" s="28">
        <v>298</v>
      </c>
      <c r="B307" s="69" t="s">
        <v>399</v>
      </c>
      <c r="C307" s="69" t="s">
        <v>400</v>
      </c>
      <c r="D307" s="70"/>
      <c r="E307" s="71"/>
      <c r="F307" s="71"/>
      <c r="G307" s="28" t="s">
        <v>51</v>
      </c>
      <c r="H307" s="72">
        <v>1</v>
      </c>
      <c r="I307" s="73" t="s">
        <v>52</v>
      </c>
      <c r="J307" s="74"/>
      <c r="K307" s="75"/>
      <c r="L307" s="76"/>
      <c r="M307" s="77">
        <v>360</v>
      </c>
      <c r="N307" s="77">
        <v>0</v>
      </c>
      <c r="O307" s="78">
        <v>360</v>
      </c>
      <c r="P307" s="79">
        <v>0.3</v>
      </c>
      <c r="Q307" s="75">
        <f t="shared" si="5"/>
        <v>108</v>
      </c>
      <c r="R307" s="80" t="s">
        <v>48</v>
      </c>
      <c r="S307" s="81"/>
    </row>
    <row r="308" s="3" customFormat="1" ht="15.75" customHeight="1" spans="1:19">
      <c r="A308" s="28">
        <v>299</v>
      </c>
      <c r="B308" s="69" t="s">
        <v>401</v>
      </c>
      <c r="C308" s="69" t="s">
        <v>400</v>
      </c>
      <c r="D308" s="70"/>
      <c r="E308" s="71"/>
      <c r="F308" s="71"/>
      <c r="G308" s="28" t="s">
        <v>51</v>
      </c>
      <c r="H308" s="72">
        <v>1</v>
      </c>
      <c r="I308" s="73" t="s">
        <v>52</v>
      </c>
      <c r="J308" s="74"/>
      <c r="K308" s="75"/>
      <c r="L308" s="76"/>
      <c r="M308" s="77">
        <v>360</v>
      </c>
      <c r="N308" s="77">
        <v>0</v>
      </c>
      <c r="O308" s="78">
        <v>360</v>
      </c>
      <c r="P308" s="79">
        <v>0.3</v>
      </c>
      <c r="Q308" s="75">
        <f t="shared" si="5"/>
        <v>108</v>
      </c>
      <c r="R308" s="80" t="s">
        <v>48</v>
      </c>
      <c r="S308" s="81"/>
    </row>
    <row r="309" s="3" customFormat="1" ht="15.75" customHeight="1" spans="1:19">
      <c r="A309" s="28">
        <v>300</v>
      </c>
      <c r="B309" s="69" t="s">
        <v>402</v>
      </c>
      <c r="C309" s="69" t="s">
        <v>400</v>
      </c>
      <c r="D309" s="70"/>
      <c r="E309" s="71"/>
      <c r="F309" s="71"/>
      <c r="G309" s="28" t="s">
        <v>51</v>
      </c>
      <c r="H309" s="72">
        <v>1</v>
      </c>
      <c r="I309" s="73" t="s">
        <v>52</v>
      </c>
      <c r="J309" s="74"/>
      <c r="K309" s="75"/>
      <c r="L309" s="76"/>
      <c r="M309" s="77">
        <v>360</v>
      </c>
      <c r="N309" s="77">
        <v>0</v>
      </c>
      <c r="O309" s="78">
        <v>360</v>
      </c>
      <c r="P309" s="79">
        <v>0.3</v>
      </c>
      <c r="Q309" s="75">
        <f t="shared" si="5"/>
        <v>108</v>
      </c>
      <c r="R309" s="80" t="s">
        <v>48</v>
      </c>
      <c r="S309" s="81"/>
    </row>
    <row r="310" s="3" customFormat="1" ht="15.75" customHeight="1" spans="1:19">
      <c r="A310" s="28">
        <v>301</v>
      </c>
      <c r="B310" s="69" t="s">
        <v>403</v>
      </c>
      <c r="C310" s="69" t="s">
        <v>400</v>
      </c>
      <c r="D310" s="70"/>
      <c r="E310" s="71"/>
      <c r="F310" s="71"/>
      <c r="G310" s="28" t="s">
        <v>51</v>
      </c>
      <c r="H310" s="72">
        <v>1</v>
      </c>
      <c r="I310" s="73" t="s">
        <v>52</v>
      </c>
      <c r="J310" s="74"/>
      <c r="K310" s="75"/>
      <c r="L310" s="76"/>
      <c r="M310" s="77">
        <v>360</v>
      </c>
      <c r="N310" s="77">
        <v>0</v>
      </c>
      <c r="O310" s="78">
        <v>360</v>
      </c>
      <c r="P310" s="79">
        <v>0.3</v>
      </c>
      <c r="Q310" s="75">
        <f t="shared" si="5"/>
        <v>108</v>
      </c>
      <c r="R310" s="80" t="s">
        <v>48</v>
      </c>
      <c r="S310" s="81"/>
    </row>
    <row r="311" s="3" customFormat="1" ht="15.75" customHeight="1" spans="1:19">
      <c r="A311" s="28">
        <v>302</v>
      </c>
      <c r="B311" s="69" t="s">
        <v>404</v>
      </c>
      <c r="C311" s="69" t="s">
        <v>400</v>
      </c>
      <c r="D311" s="70"/>
      <c r="E311" s="71"/>
      <c r="F311" s="71"/>
      <c r="G311" s="28" t="s">
        <v>51</v>
      </c>
      <c r="H311" s="72">
        <v>1</v>
      </c>
      <c r="I311" s="73" t="s">
        <v>52</v>
      </c>
      <c r="J311" s="74"/>
      <c r="K311" s="75"/>
      <c r="L311" s="76"/>
      <c r="M311" s="77">
        <v>360</v>
      </c>
      <c r="N311" s="77">
        <v>0</v>
      </c>
      <c r="O311" s="78">
        <v>360</v>
      </c>
      <c r="P311" s="79">
        <v>0.3</v>
      </c>
      <c r="Q311" s="75">
        <f t="shared" si="5"/>
        <v>108</v>
      </c>
      <c r="R311" s="80" t="s">
        <v>48</v>
      </c>
      <c r="S311" s="81"/>
    </row>
    <row r="312" s="3" customFormat="1" ht="15.75" customHeight="1" spans="1:19">
      <c r="A312" s="28">
        <v>303</v>
      </c>
      <c r="B312" s="69" t="s">
        <v>405</v>
      </c>
      <c r="C312" s="69" t="s">
        <v>400</v>
      </c>
      <c r="D312" s="70"/>
      <c r="E312" s="71"/>
      <c r="F312" s="71"/>
      <c r="G312" s="28" t="s">
        <v>51</v>
      </c>
      <c r="H312" s="72">
        <v>1</v>
      </c>
      <c r="I312" s="73" t="s">
        <v>52</v>
      </c>
      <c r="J312" s="74"/>
      <c r="K312" s="75"/>
      <c r="L312" s="76"/>
      <c r="M312" s="77">
        <v>360</v>
      </c>
      <c r="N312" s="77">
        <v>0</v>
      </c>
      <c r="O312" s="78">
        <v>360</v>
      </c>
      <c r="P312" s="79">
        <v>0.3</v>
      </c>
      <c r="Q312" s="75">
        <f t="shared" si="5"/>
        <v>108</v>
      </c>
      <c r="R312" s="80" t="s">
        <v>48</v>
      </c>
      <c r="S312" s="81"/>
    </row>
    <row r="313" s="3" customFormat="1" ht="15.75" customHeight="1" spans="1:19">
      <c r="A313" s="28">
        <v>304</v>
      </c>
      <c r="B313" s="69" t="s">
        <v>406</v>
      </c>
      <c r="C313" s="69" t="s">
        <v>400</v>
      </c>
      <c r="D313" s="70"/>
      <c r="E313" s="71"/>
      <c r="F313" s="71"/>
      <c r="G313" s="28" t="s">
        <v>51</v>
      </c>
      <c r="H313" s="72">
        <v>1</v>
      </c>
      <c r="I313" s="73" t="s">
        <v>52</v>
      </c>
      <c r="J313" s="74"/>
      <c r="K313" s="75"/>
      <c r="L313" s="76"/>
      <c r="M313" s="77">
        <v>360</v>
      </c>
      <c r="N313" s="77">
        <v>0</v>
      </c>
      <c r="O313" s="78">
        <v>360</v>
      </c>
      <c r="P313" s="79">
        <v>0.3</v>
      </c>
      <c r="Q313" s="75">
        <f t="shared" si="5"/>
        <v>108</v>
      </c>
      <c r="R313" s="80" t="s">
        <v>48</v>
      </c>
      <c r="S313" s="81"/>
    </row>
    <row r="314" s="3" customFormat="1" ht="15.75" customHeight="1" spans="1:19">
      <c r="A314" s="28">
        <v>305</v>
      </c>
      <c r="B314" s="69" t="s">
        <v>407</v>
      </c>
      <c r="C314" s="69" t="s">
        <v>400</v>
      </c>
      <c r="D314" s="70"/>
      <c r="E314" s="71"/>
      <c r="F314" s="71"/>
      <c r="G314" s="28" t="s">
        <v>51</v>
      </c>
      <c r="H314" s="72">
        <v>1</v>
      </c>
      <c r="I314" s="73" t="s">
        <v>52</v>
      </c>
      <c r="J314" s="74"/>
      <c r="K314" s="75"/>
      <c r="L314" s="76"/>
      <c r="M314" s="77">
        <v>360</v>
      </c>
      <c r="N314" s="77">
        <v>0</v>
      </c>
      <c r="O314" s="78">
        <v>360</v>
      </c>
      <c r="P314" s="79">
        <v>0.3</v>
      </c>
      <c r="Q314" s="75">
        <f t="shared" si="5"/>
        <v>108</v>
      </c>
      <c r="R314" s="80" t="s">
        <v>48</v>
      </c>
      <c r="S314" s="81"/>
    </row>
    <row r="315" s="3" customFormat="1" ht="15.75" customHeight="1" spans="1:19">
      <c r="A315" s="28">
        <v>306</v>
      </c>
      <c r="B315" s="69" t="s">
        <v>408</v>
      </c>
      <c r="C315" s="69" t="s">
        <v>400</v>
      </c>
      <c r="D315" s="70"/>
      <c r="E315" s="71"/>
      <c r="F315" s="71"/>
      <c r="G315" s="28" t="s">
        <v>51</v>
      </c>
      <c r="H315" s="72">
        <v>1</v>
      </c>
      <c r="I315" s="73" t="s">
        <v>52</v>
      </c>
      <c r="J315" s="74"/>
      <c r="K315" s="75"/>
      <c r="L315" s="76"/>
      <c r="M315" s="77">
        <v>360</v>
      </c>
      <c r="N315" s="77">
        <v>0</v>
      </c>
      <c r="O315" s="78">
        <v>360</v>
      </c>
      <c r="P315" s="79">
        <v>0.3</v>
      </c>
      <c r="Q315" s="75">
        <f t="shared" si="5"/>
        <v>108</v>
      </c>
      <c r="R315" s="80" t="s">
        <v>48</v>
      </c>
      <c r="S315" s="81"/>
    </row>
    <row r="316" s="3" customFormat="1" ht="15.75" customHeight="1" spans="1:19">
      <c r="A316" s="28">
        <v>307</v>
      </c>
      <c r="B316" s="69" t="s">
        <v>409</v>
      </c>
      <c r="C316" s="69" t="s">
        <v>400</v>
      </c>
      <c r="D316" s="70"/>
      <c r="E316" s="71"/>
      <c r="F316" s="71"/>
      <c r="G316" s="28" t="s">
        <v>51</v>
      </c>
      <c r="H316" s="72">
        <v>1</v>
      </c>
      <c r="I316" s="73" t="s">
        <v>52</v>
      </c>
      <c r="J316" s="74"/>
      <c r="K316" s="75"/>
      <c r="L316" s="76"/>
      <c r="M316" s="77">
        <v>360</v>
      </c>
      <c r="N316" s="77">
        <v>0</v>
      </c>
      <c r="O316" s="78">
        <v>360</v>
      </c>
      <c r="P316" s="79">
        <v>0.3</v>
      </c>
      <c r="Q316" s="75">
        <f t="shared" si="5"/>
        <v>108</v>
      </c>
      <c r="R316" s="80" t="s">
        <v>48</v>
      </c>
      <c r="S316" s="81"/>
    </row>
    <row r="317" s="3" customFormat="1" ht="15.75" customHeight="1" spans="1:19">
      <c r="A317" s="28">
        <v>308</v>
      </c>
      <c r="B317" s="69" t="s">
        <v>410</v>
      </c>
      <c r="C317" s="69" t="s">
        <v>400</v>
      </c>
      <c r="D317" s="70"/>
      <c r="E317" s="71"/>
      <c r="F317" s="71"/>
      <c r="G317" s="28" t="s">
        <v>51</v>
      </c>
      <c r="H317" s="72">
        <v>1</v>
      </c>
      <c r="I317" s="73" t="s">
        <v>52</v>
      </c>
      <c r="J317" s="74"/>
      <c r="K317" s="75"/>
      <c r="L317" s="76"/>
      <c r="M317" s="77">
        <v>360</v>
      </c>
      <c r="N317" s="77">
        <v>0</v>
      </c>
      <c r="O317" s="78">
        <v>360</v>
      </c>
      <c r="P317" s="79">
        <v>0.3</v>
      </c>
      <c r="Q317" s="75">
        <f t="shared" si="5"/>
        <v>108</v>
      </c>
      <c r="R317" s="80" t="s">
        <v>48</v>
      </c>
      <c r="S317" s="81"/>
    </row>
    <row r="318" s="3" customFormat="1" ht="15.75" customHeight="1" spans="1:19">
      <c r="A318" s="28">
        <v>309</v>
      </c>
      <c r="B318" s="69" t="s">
        <v>411</v>
      </c>
      <c r="C318" s="69" t="s">
        <v>400</v>
      </c>
      <c r="D318" s="70"/>
      <c r="E318" s="71"/>
      <c r="F318" s="71"/>
      <c r="G318" s="28" t="s">
        <v>51</v>
      </c>
      <c r="H318" s="72">
        <v>1</v>
      </c>
      <c r="I318" s="73" t="s">
        <v>52</v>
      </c>
      <c r="J318" s="74"/>
      <c r="K318" s="75"/>
      <c r="L318" s="76"/>
      <c r="M318" s="77">
        <v>360</v>
      </c>
      <c r="N318" s="77">
        <v>0</v>
      </c>
      <c r="O318" s="78">
        <v>360</v>
      </c>
      <c r="P318" s="79">
        <v>0.3</v>
      </c>
      <c r="Q318" s="75">
        <f t="shared" si="5"/>
        <v>108</v>
      </c>
      <c r="R318" s="80" t="s">
        <v>48</v>
      </c>
      <c r="S318" s="81"/>
    </row>
    <row r="319" s="3" customFormat="1" ht="15.75" customHeight="1" spans="1:19">
      <c r="A319" s="28">
        <v>310</v>
      </c>
      <c r="B319" s="69" t="s">
        <v>412</v>
      </c>
      <c r="C319" s="69" t="s">
        <v>400</v>
      </c>
      <c r="D319" s="70"/>
      <c r="E319" s="71"/>
      <c r="F319" s="71"/>
      <c r="G319" s="28" t="s">
        <v>51</v>
      </c>
      <c r="H319" s="72">
        <v>1</v>
      </c>
      <c r="I319" s="73" t="s">
        <v>52</v>
      </c>
      <c r="J319" s="74"/>
      <c r="K319" s="75"/>
      <c r="L319" s="76"/>
      <c r="M319" s="77">
        <v>360</v>
      </c>
      <c r="N319" s="77">
        <v>0</v>
      </c>
      <c r="O319" s="78">
        <v>360</v>
      </c>
      <c r="P319" s="79">
        <v>0.3</v>
      </c>
      <c r="Q319" s="75">
        <f t="shared" si="5"/>
        <v>108</v>
      </c>
      <c r="R319" s="80" t="s">
        <v>48</v>
      </c>
      <c r="S319" s="81"/>
    </row>
    <row r="320" s="3" customFormat="1" ht="15.75" customHeight="1" spans="1:19">
      <c r="A320" s="28">
        <v>311</v>
      </c>
      <c r="B320" s="69" t="s">
        <v>413</v>
      </c>
      <c r="C320" s="69" t="s">
        <v>400</v>
      </c>
      <c r="D320" s="70"/>
      <c r="E320" s="71"/>
      <c r="F320" s="71"/>
      <c r="G320" s="28" t="s">
        <v>51</v>
      </c>
      <c r="H320" s="72">
        <v>1</v>
      </c>
      <c r="I320" s="73" t="s">
        <v>52</v>
      </c>
      <c r="J320" s="74"/>
      <c r="K320" s="75"/>
      <c r="L320" s="76"/>
      <c r="M320" s="77">
        <v>360</v>
      </c>
      <c r="N320" s="77">
        <v>0</v>
      </c>
      <c r="O320" s="78">
        <v>360</v>
      </c>
      <c r="P320" s="79">
        <v>0.3</v>
      </c>
      <c r="Q320" s="75">
        <f t="shared" si="5"/>
        <v>108</v>
      </c>
      <c r="R320" s="80" t="s">
        <v>48</v>
      </c>
      <c r="S320" s="81"/>
    </row>
    <row r="321" s="3" customFormat="1" ht="15.75" customHeight="1" spans="1:19">
      <c r="A321" s="28">
        <v>312</v>
      </c>
      <c r="B321" s="69" t="s">
        <v>414</v>
      </c>
      <c r="C321" s="69" t="s">
        <v>400</v>
      </c>
      <c r="D321" s="70"/>
      <c r="E321" s="71"/>
      <c r="F321" s="71"/>
      <c r="G321" s="28" t="s">
        <v>51</v>
      </c>
      <c r="H321" s="72">
        <v>1</v>
      </c>
      <c r="I321" s="73" t="s">
        <v>52</v>
      </c>
      <c r="J321" s="74"/>
      <c r="K321" s="75"/>
      <c r="L321" s="76"/>
      <c r="M321" s="77">
        <v>360</v>
      </c>
      <c r="N321" s="77">
        <v>0</v>
      </c>
      <c r="O321" s="78">
        <v>360</v>
      </c>
      <c r="P321" s="79">
        <v>0.3</v>
      </c>
      <c r="Q321" s="75">
        <f t="shared" si="5"/>
        <v>108</v>
      </c>
      <c r="R321" s="80" t="s">
        <v>48</v>
      </c>
      <c r="S321" s="81"/>
    </row>
    <row r="322" s="3" customFormat="1" ht="15.75" customHeight="1" spans="1:19">
      <c r="A322" s="28">
        <v>313</v>
      </c>
      <c r="B322" s="69" t="s">
        <v>415</v>
      </c>
      <c r="C322" s="69" t="s">
        <v>400</v>
      </c>
      <c r="D322" s="70"/>
      <c r="E322" s="71"/>
      <c r="F322" s="71"/>
      <c r="G322" s="28" t="s">
        <v>51</v>
      </c>
      <c r="H322" s="72">
        <v>1</v>
      </c>
      <c r="I322" s="73" t="s">
        <v>52</v>
      </c>
      <c r="J322" s="74"/>
      <c r="K322" s="75"/>
      <c r="L322" s="76"/>
      <c r="M322" s="77">
        <v>360</v>
      </c>
      <c r="N322" s="77">
        <v>0</v>
      </c>
      <c r="O322" s="78">
        <v>360</v>
      </c>
      <c r="P322" s="79">
        <v>0.3</v>
      </c>
      <c r="Q322" s="75">
        <f t="shared" si="5"/>
        <v>108</v>
      </c>
      <c r="R322" s="80" t="s">
        <v>48</v>
      </c>
      <c r="S322" s="81"/>
    </row>
    <row r="323" s="3" customFormat="1" ht="15.75" customHeight="1" spans="1:19">
      <c r="A323" s="28">
        <v>314</v>
      </c>
      <c r="B323" s="69" t="s">
        <v>416</v>
      </c>
      <c r="C323" s="69" t="s">
        <v>400</v>
      </c>
      <c r="D323" s="70"/>
      <c r="E323" s="71"/>
      <c r="F323" s="71"/>
      <c r="G323" s="28" t="s">
        <v>51</v>
      </c>
      <c r="H323" s="72">
        <v>1</v>
      </c>
      <c r="I323" s="73" t="s">
        <v>52</v>
      </c>
      <c r="J323" s="74"/>
      <c r="K323" s="75"/>
      <c r="L323" s="76"/>
      <c r="M323" s="77">
        <v>360</v>
      </c>
      <c r="N323" s="77">
        <v>0</v>
      </c>
      <c r="O323" s="78">
        <v>360</v>
      </c>
      <c r="P323" s="79">
        <v>0.3</v>
      </c>
      <c r="Q323" s="75">
        <f t="shared" si="5"/>
        <v>108</v>
      </c>
      <c r="R323" s="80" t="s">
        <v>48</v>
      </c>
      <c r="S323" s="81"/>
    </row>
    <row r="324" s="3" customFormat="1" ht="15.75" customHeight="1" spans="1:19">
      <c r="A324" s="28">
        <v>315</v>
      </c>
      <c r="B324" s="69" t="s">
        <v>417</v>
      </c>
      <c r="C324" s="69" t="s">
        <v>400</v>
      </c>
      <c r="D324" s="70"/>
      <c r="E324" s="71"/>
      <c r="F324" s="71"/>
      <c r="G324" s="28" t="s">
        <v>51</v>
      </c>
      <c r="H324" s="72">
        <v>1</v>
      </c>
      <c r="I324" s="73" t="s">
        <v>52</v>
      </c>
      <c r="J324" s="74"/>
      <c r="K324" s="75"/>
      <c r="L324" s="76"/>
      <c r="M324" s="77">
        <v>360</v>
      </c>
      <c r="N324" s="77">
        <v>0</v>
      </c>
      <c r="O324" s="78">
        <v>360</v>
      </c>
      <c r="P324" s="79">
        <v>0.3</v>
      </c>
      <c r="Q324" s="75">
        <f t="shared" si="5"/>
        <v>108</v>
      </c>
      <c r="R324" s="80" t="s">
        <v>48</v>
      </c>
      <c r="S324" s="81"/>
    </row>
    <row r="325" s="3" customFormat="1" ht="15.75" customHeight="1" spans="1:19">
      <c r="A325" s="28">
        <v>316</v>
      </c>
      <c r="B325" s="69" t="s">
        <v>418</v>
      </c>
      <c r="C325" s="69" t="s">
        <v>400</v>
      </c>
      <c r="D325" s="70"/>
      <c r="E325" s="71"/>
      <c r="F325" s="71"/>
      <c r="G325" s="28" t="s">
        <v>51</v>
      </c>
      <c r="H325" s="72">
        <v>1</v>
      </c>
      <c r="I325" s="73" t="s">
        <v>52</v>
      </c>
      <c r="J325" s="74"/>
      <c r="K325" s="75"/>
      <c r="L325" s="76"/>
      <c r="M325" s="77">
        <v>360</v>
      </c>
      <c r="N325" s="77">
        <v>0</v>
      </c>
      <c r="O325" s="78">
        <v>360</v>
      </c>
      <c r="P325" s="79">
        <v>0.3</v>
      </c>
      <c r="Q325" s="75">
        <f t="shared" si="5"/>
        <v>108</v>
      </c>
      <c r="R325" s="80" t="s">
        <v>48</v>
      </c>
      <c r="S325" s="81"/>
    </row>
    <row r="326" s="3" customFormat="1" ht="15.75" customHeight="1" spans="1:19">
      <c r="A326" s="28">
        <v>317</v>
      </c>
      <c r="B326" s="69" t="s">
        <v>419</v>
      </c>
      <c r="C326" s="69" t="s">
        <v>400</v>
      </c>
      <c r="D326" s="70"/>
      <c r="E326" s="71"/>
      <c r="F326" s="71"/>
      <c r="G326" s="28" t="s">
        <v>51</v>
      </c>
      <c r="H326" s="72">
        <v>1</v>
      </c>
      <c r="I326" s="73" t="s">
        <v>52</v>
      </c>
      <c r="J326" s="74"/>
      <c r="K326" s="75"/>
      <c r="L326" s="76"/>
      <c r="M326" s="77">
        <v>360</v>
      </c>
      <c r="N326" s="77">
        <v>0</v>
      </c>
      <c r="O326" s="78">
        <v>360</v>
      </c>
      <c r="P326" s="79">
        <v>0.3</v>
      </c>
      <c r="Q326" s="75">
        <f t="shared" si="5"/>
        <v>108</v>
      </c>
      <c r="R326" s="80" t="s">
        <v>48</v>
      </c>
      <c r="S326" s="81"/>
    </row>
    <row r="327" s="3" customFormat="1" ht="15.75" customHeight="1" spans="1:19">
      <c r="A327" s="28">
        <v>318</v>
      </c>
      <c r="B327" s="69" t="s">
        <v>420</v>
      </c>
      <c r="C327" s="69" t="s">
        <v>400</v>
      </c>
      <c r="D327" s="70"/>
      <c r="E327" s="71"/>
      <c r="F327" s="71"/>
      <c r="G327" s="28" t="s">
        <v>51</v>
      </c>
      <c r="H327" s="72">
        <v>1</v>
      </c>
      <c r="I327" s="73" t="s">
        <v>58</v>
      </c>
      <c r="J327" s="74"/>
      <c r="K327" s="75"/>
      <c r="L327" s="76"/>
      <c r="M327" s="77">
        <v>360</v>
      </c>
      <c r="N327" s="77">
        <v>42</v>
      </c>
      <c r="O327" s="78">
        <v>360</v>
      </c>
      <c r="P327" s="79">
        <v>0.3</v>
      </c>
      <c r="Q327" s="75">
        <f t="shared" si="5"/>
        <v>108</v>
      </c>
      <c r="R327" s="80" t="s">
        <v>48</v>
      </c>
      <c r="S327" s="81"/>
    </row>
    <row r="328" s="3" customFormat="1" ht="15.75" customHeight="1" spans="1:19">
      <c r="A328" s="28">
        <v>319</v>
      </c>
      <c r="B328" s="69" t="s">
        <v>421</v>
      </c>
      <c r="C328" s="69" t="s">
        <v>400</v>
      </c>
      <c r="D328" s="70"/>
      <c r="E328" s="71"/>
      <c r="F328" s="71"/>
      <c r="G328" s="28" t="s">
        <v>51</v>
      </c>
      <c r="H328" s="72">
        <v>1</v>
      </c>
      <c r="I328" s="73" t="s">
        <v>58</v>
      </c>
      <c r="J328" s="74"/>
      <c r="K328" s="75"/>
      <c r="L328" s="76"/>
      <c r="M328" s="77">
        <v>360</v>
      </c>
      <c r="N328" s="77">
        <v>42</v>
      </c>
      <c r="O328" s="78">
        <v>360</v>
      </c>
      <c r="P328" s="79">
        <v>0.3</v>
      </c>
      <c r="Q328" s="75">
        <f t="shared" si="5"/>
        <v>108</v>
      </c>
      <c r="R328" s="80" t="s">
        <v>48</v>
      </c>
      <c r="S328" s="81"/>
    </row>
    <row r="329" s="3" customFormat="1" ht="15.75" customHeight="1" spans="1:19">
      <c r="A329" s="28">
        <v>320</v>
      </c>
      <c r="B329" s="69" t="s">
        <v>422</v>
      </c>
      <c r="C329" s="69" t="s">
        <v>400</v>
      </c>
      <c r="D329" s="70"/>
      <c r="E329" s="71"/>
      <c r="F329" s="71"/>
      <c r="G329" s="28" t="s">
        <v>51</v>
      </c>
      <c r="H329" s="72">
        <v>1</v>
      </c>
      <c r="I329" s="73" t="s">
        <v>58</v>
      </c>
      <c r="J329" s="74"/>
      <c r="K329" s="75"/>
      <c r="L329" s="76"/>
      <c r="M329" s="77">
        <v>360</v>
      </c>
      <c r="N329" s="77">
        <v>42</v>
      </c>
      <c r="O329" s="78">
        <v>360</v>
      </c>
      <c r="P329" s="79">
        <v>0.3</v>
      </c>
      <c r="Q329" s="75">
        <f t="shared" si="5"/>
        <v>108</v>
      </c>
      <c r="R329" s="80" t="s">
        <v>48</v>
      </c>
      <c r="S329" s="81"/>
    </row>
    <row r="330" s="3" customFormat="1" ht="15.75" customHeight="1" spans="1:19">
      <c r="A330" s="28">
        <v>321</v>
      </c>
      <c r="B330" s="69" t="s">
        <v>423</v>
      </c>
      <c r="C330" s="69" t="s">
        <v>400</v>
      </c>
      <c r="D330" s="70"/>
      <c r="E330" s="71"/>
      <c r="F330" s="71"/>
      <c r="G330" s="28" t="s">
        <v>51</v>
      </c>
      <c r="H330" s="72">
        <v>1</v>
      </c>
      <c r="I330" s="73" t="s">
        <v>58</v>
      </c>
      <c r="J330" s="74"/>
      <c r="K330" s="75"/>
      <c r="L330" s="76"/>
      <c r="M330" s="77">
        <v>360</v>
      </c>
      <c r="N330" s="77">
        <v>42</v>
      </c>
      <c r="O330" s="78">
        <v>360</v>
      </c>
      <c r="P330" s="79">
        <v>0.3</v>
      </c>
      <c r="Q330" s="75">
        <f t="shared" si="5"/>
        <v>108</v>
      </c>
      <c r="R330" s="80" t="s">
        <v>48</v>
      </c>
      <c r="S330" s="81"/>
    </row>
    <row r="331" s="3" customFormat="1" ht="15.75" customHeight="1" spans="1:19">
      <c r="A331" s="28">
        <v>322</v>
      </c>
      <c r="B331" s="69" t="s">
        <v>424</v>
      </c>
      <c r="C331" s="69" t="s">
        <v>400</v>
      </c>
      <c r="D331" s="70"/>
      <c r="E331" s="71"/>
      <c r="F331" s="71"/>
      <c r="G331" s="28" t="s">
        <v>51</v>
      </c>
      <c r="H331" s="72">
        <v>1</v>
      </c>
      <c r="I331" s="73" t="s">
        <v>58</v>
      </c>
      <c r="J331" s="74"/>
      <c r="K331" s="75"/>
      <c r="L331" s="76"/>
      <c r="M331" s="77">
        <v>360</v>
      </c>
      <c r="N331" s="77">
        <v>42</v>
      </c>
      <c r="O331" s="78">
        <v>360</v>
      </c>
      <c r="P331" s="79">
        <v>0.3</v>
      </c>
      <c r="Q331" s="75">
        <f t="shared" ref="Q331:Q339" si="6">O331*P331</f>
        <v>108</v>
      </c>
      <c r="R331" s="80" t="s">
        <v>48</v>
      </c>
      <c r="S331" s="81"/>
    </row>
    <row r="332" s="3" customFormat="1" ht="15.75" customHeight="1" spans="1:19">
      <c r="A332" s="28">
        <v>323</v>
      </c>
      <c r="B332" s="69" t="s">
        <v>425</v>
      </c>
      <c r="C332" s="69" t="s">
        <v>400</v>
      </c>
      <c r="D332" s="70"/>
      <c r="E332" s="71"/>
      <c r="F332" s="71"/>
      <c r="G332" s="28" t="s">
        <v>51</v>
      </c>
      <c r="H332" s="72">
        <v>1</v>
      </c>
      <c r="I332" s="73" t="s">
        <v>58</v>
      </c>
      <c r="J332" s="74"/>
      <c r="K332" s="75"/>
      <c r="L332" s="76"/>
      <c r="M332" s="77">
        <v>360</v>
      </c>
      <c r="N332" s="77">
        <v>42</v>
      </c>
      <c r="O332" s="78">
        <v>360</v>
      </c>
      <c r="P332" s="79">
        <v>0.3</v>
      </c>
      <c r="Q332" s="75">
        <f t="shared" si="6"/>
        <v>108</v>
      </c>
      <c r="R332" s="80" t="s">
        <v>48</v>
      </c>
      <c r="S332" s="81"/>
    </row>
    <row r="333" s="3" customFormat="1" ht="15.75" customHeight="1" spans="1:19">
      <c r="A333" s="28">
        <v>324</v>
      </c>
      <c r="B333" s="69" t="s">
        <v>426</v>
      </c>
      <c r="C333" s="69" t="s">
        <v>400</v>
      </c>
      <c r="D333" s="70"/>
      <c r="E333" s="71"/>
      <c r="F333" s="71"/>
      <c r="G333" s="28" t="s">
        <v>51</v>
      </c>
      <c r="H333" s="72">
        <v>1</v>
      </c>
      <c r="I333" s="73" t="s">
        <v>58</v>
      </c>
      <c r="J333" s="74"/>
      <c r="K333" s="75"/>
      <c r="L333" s="76"/>
      <c r="M333" s="77">
        <v>360</v>
      </c>
      <c r="N333" s="77">
        <v>42</v>
      </c>
      <c r="O333" s="78">
        <v>360</v>
      </c>
      <c r="P333" s="79">
        <v>0.3</v>
      </c>
      <c r="Q333" s="75">
        <f t="shared" si="6"/>
        <v>108</v>
      </c>
      <c r="R333" s="80" t="s">
        <v>48</v>
      </c>
      <c r="S333" s="81"/>
    </row>
    <row r="334" s="49" customFormat="1" ht="15.75" customHeight="1" spans="1:19">
      <c r="A334" s="28">
        <v>325</v>
      </c>
      <c r="B334" s="82"/>
      <c r="C334" s="82" t="s">
        <v>310</v>
      </c>
      <c r="D334" s="83"/>
      <c r="E334" s="84"/>
      <c r="F334" s="84"/>
      <c r="G334" s="85" t="s">
        <v>51</v>
      </c>
      <c r="H334" s="86">
        <v>4</v>
      </c>
      <c r="I334" s="87"/>
      <c r="J334" s="88"/>
      <c r="K334" s="89"/>
      <c r="L334" s="90"/>
      <c r="M334" s="91"/>
      <c r="N334" s="89"/>
      <c r="O334" s="92">
        <f>600*4</f>
        <v>2400</v>
      </c>
      <c r="P334" s="93">
        <v>0.3</v>
      </c>
      <c r="Q334" s="75">
        <f t="shared" si="6"/>
        <v>720</v>
      </c>
      <c r="R334" s="94" t="s">
        <v>427</v>
      </c>
    </row>
    <row r="335" s="49" customFormat="1" ht="15.75" customHeight="1" spans="1:19">
      <c r="A335" s="28">
        <v>326</v>
      </c>
      <c r="B335" s="82"/>
      <c r="C335" s="82" t="s">
        <v>428</v>
      </c>
      <c r="D335" s="83"/>
      <c r="E335" s="84"/>
      <c r="F335" s="84"/>
      <c r="G335" s="85" t="s">
        <v>51</v>
      </c>
      <c r="H335" s="86">
        <f>2-1</f>
        <v>1</v>
      </c>
      <c r="I335" s="87"/>
      <c r="J335" s="88"/>
      <c r="K335" s="89"/>
      <c r="L335" s="90"/>
      <c r="M335" s="91"/>
      <c r="N335" s="89"/>
      <c r="O335" s="92">
        <f>400</f>
        <v>400</v>
      </c>
      <c r="P335" s="93">
        <v>0.3</v>
      </c>
      <c r="Q335" s="75">
        <f t="shared" si="6"/>
        <v>120</v>
      </c>
      <c r="R335" s="94" t="s">
        <v>427</v>
      </c>
    </row>
    <row r="336" s="49" customFormat="1" ht="15.75" customHeight="1" spans="1:19">
      <c r="A336" s="28">
        <v>327</v>
      </c>
      <c r="B336" s="82"/>
      <c r="C336" s="82" t="s">
        <v>290</v>
      </c>
      <c r="D336" s="83"/>
      <c r="E336" s="84"/>
      <c r="F336" s="84"/>
      <c r="G336" s="85" t="s">
        <v>51</v>
      </c>
      <c r="H336" s="86">
        <v>2</v>
      </c>
      <c r="I336" s="87"/>
      <c r="J336" s="88"/>
      <c r="K336" s="89"/>
      <c r="L336" s="90"/>
      <c r="M336" s="91"/>
      <c r="N336" s="89"/>
      <c r="O336" s="92">
        <f>300*2</f>
        <v>600</v>
      </c>
      <c r="P336" s="93">
        <v>0.3</v>
      </c>
      <c r="Q336" s="75">
        <f t="shared" si="6"/>
        <v>180</v>
      </c>
      <c r="R336" s="94" t="s">
        <v>427</v>
      </c>
    </row>
    <row r="337" s="49" customFormat="1" ht="15.75" customHeight="1" spans="1:20">
      <c r="A337" s="28">
        <v>328</v>
      </c>
      <c r="B337" s="82"/>
      <c r="C337" s="82" t="s">
        <v>429</v>
      </c>
      <c r="D337" s="83"/>
      <c r="E337" s="84"/>
      <c r="F337" s="84"/>
      <c r="G337" s="85" t="s">
        <v>51</v>
      </c>
      <c r="H337" s="86">
        <v>4</v>
      </c>
      <c r="I337" s="87"/>
      <c r="J337" s="88"/>
      <c r="K337" s="89"/>
      <c r="L337" s="90"/>
      <c r="M337" s="91"/>
      <c r="N337" s="89"/>
      <c r="O337" s="92">
        <f>350*4</f>
        <v>1400</v>
      </c>
      <c r="P337" s="93">
        <v>0.3</v>
      </c>
      <c r="Q337" s="75">
        <f t="shared" si="6"/>
        <v>420</v>
      </c>
      <c r="R337" s="94" t="s">
        <v>427</v>
      </c>
    </row>
    <row r="338" s="49" customFormat="1" ht="15.75" customHeight="1" spans="1:20">
      <c r="A338" s="28">
        <v>329</v>
      </c>
      <c r="B338" s="82"/>
      <c r="C338" s="82" t="s">
        <v>378</v>
      </c>
      <c r="D338" s="83"/>
      <c r="E338" s="84"/>
      <c r="F338" s="84"/>
      <c r="G338" s="85" t="s">
        <v>51</v>
      </c>
      <c r="H338" s="86">
        <f>18-3</f>
        <v>15</v>
      </c>
      <c r="I338" s="87"/>
      <c r="J338" s="88"/>
      <c r="K338" s="89"/>
      <c r="L338" s="90"/>
      <c r="M338" s="91"/>
      <c r="N338" s="89"/>
      <c r="O338" s="92">
        <f>400*15</f>
        <v>6000</v>
      </c>
      <c r="P338" s="93">
        <v>0.3</v>
      </c>
      <c r="Q338" s="75">
        <f t="shared" si="6"/>
        <v>1800</v>
      </c>
      <c r="R338" s="94" t="s">
        <v>427</v>
      </c>
    </row>
    <row r="339" s="49" customFormat="1" ht="15.75" customHeight="1" spans="1:20">
      <c r="A339" s="28">
        <v>330</v>
      </c>
      <c r="B339" s="82"/>
      <c r="C339" s="82" t="s">
        <v>376</v>
      </c>
      <c r="D339" s="83"/>
      <c r="E339" s="84"/>
      <c r="F339" s="84"/>
      <c r="G339" s="85" t="s">
        <v>226</v>
      </c>
      <c r="H339" s="86">
        <v>1</v>
      </c>
      <c r="I339" s="87"/>
      <c r="J339" s="88"/>
      <c r="K339" s="89"/>
      <c r="L339" s="90"/>
      <c r="M339" s="91"/>
      <c r="N339" s="89"/>
      <c r="O339" s="92">
        <f>420</f>
        <v>420</v>
      </c>
      <c r="P339" s="93">
        <v>0.2</v>
      </c>
      <c r="Q339" s="75">
        <f t="shared" si="6"/>
        <v>84</v>
      </c>
      <c r="R339" s="94" t="s">
        <v>427</v>
      </c>
      <c r="T339" s="49">
        <v>94500.1</v>
      </c>
    </row>
    <row r="340" s="3" customFormat="1" ht="15.75" customHeight="1" spans="1:20">
      <c r="A340" s="28"/>
      <c r="B340" s="69" t="s">
        <v>430</v>
      </c>
      <c r="C340" s="69"/>
      <c r="D340" s="70"/>
      <c r="E340" s="71"/>
      <c r="F340" s="71"/>
      <c r="G340" s="28"/>
      <c r="H340" s="72"/>
      <c r="I340" s="73"/>
      <c r="J340" s="74"/>
      <c r="K340" s="75"/>
      <c r="L340" s="76"/>
      <c r="M340" s="77"/>
      <c r="N340" s="77"/>
      <c r="O340" s="78"/>
      <c r="P340" s="79"/>
      <c r="Q340" s="75"/>
      <c r="R340" s="80"/>
    </row>
    <row r="341" s="3" customFormat="1" ht="16.7" customHeight="1" spans="1:20">
      <c r="A341" s="28">
        <v>1</v>
      </c>
      <c r="B341" s="69" t="s">
        <v>431</v>
      </c>
      <c r="C341" s="69" t="s">
        <v>432</v>
      </c>
      <c r="D341" s="70"/>
      <c r="E341" s="71"/>
      <c r="F341" s="71"/>
      <c r="G341" s="28" t="s">
        <v>324</v>
      </c>
      <c r="H341" s="72">
        <v>1</v>
      </c>
      <c r="I341" s="73" t="s">
        <v>433</v>
      </c>
      <c r="J341" s="74"/>
      <c r="K341" s="75"/>
      <c r="L341" s="76"/>
      <c r="M341" s="77">
        <v>4830</v>
      </c>
      <c r="N341" s="77">
        <v>0</v>
      </c>
      <c r="O341" s="78">
        <v>4830</v>
      </c>
      <c r="P341" s="79">
        <v>0.3</v>
      </c>
      <c r="Q341" s="75">
        <f t="shared" ref="Q341:Q492" si="7">O341*P341</f>
        <v>1449</v>
      </c>
      <c r="R341" s="80" t="s">
        <v>430</v>
      </c>
      <c r="S341" s="81"/>
    </row>
    <row r="342" s="3" customFormat="1" ht="15.75" customHeight="1" spans="1:20">
      <c r="A342" s="28">
        <v>2</v>
      </c>
      <c r="B342" s="69" t="s">
        <v>434</v>
      </c>
      <c r="C342" s="69" t="s">
        <v>432</v>
      </c>
      <c r="D342" s="70"/>
      <c r="E342" s="71"/>
      <c r="F342" s="71"/>
      <c r="G342" s="28" t="s">
        <v>324</v>
      </c>
      <c r="H342" s="72">
        <v>1</v>
      </c>
      <c r="I342" s="73" t="s">
        <v>433</v>
      </c>
      <c r="J342" s="74"/>
      <c r="K342" s="75"/>
      <c r="L342" s="76"/>
      <c r="M342" s="77">
        <v>4830</v>
      </c>
      <c r="N342" s="77">
        <v>0</v>
      </c>
      <c r="O342" s="78">
        <v>4830</v>
      </c>
      <c r="P342" s="79">
        <v>0.3</v>
      </c>
      <c r="Q342" s="75">
        <f t="shared" si="7"/>
        <v>1449</v>
      </c>
      <c r="R342" s="80" t="s">
        <v>430</v>
      </c>
      <c r="S342" s="81"/>
    </row>
    <row r="343" s="3" customFormat="1" ht="15.75" customHeight="1" spans="1:20">
      <c r="A343" s="28">
        <v>3</v>
      </c>
      <c r="B343" s="69" t="s">
        <v>435</v>
      </c>
      <c r="C343" s="69" t="s">
        <v>231</v>
      </c>
      <c r="D343" s="70"/>
      <c r="E343" s="71"/>
      <c r="F343" s="71"/>
      <c r="G343" s="28" t="s">
        <v>51</v>
      </c>
      <c r="H343" s="72">
        <v>1</v>
      </c>
      <c r="I343" s="73" t="s">
        <v>52</v>
      </c>
      <c r="J343" s="74"/>
      <c r="K343" s="75"/>
      <c r="L343" s="76"/>
      <c r="M343" s="77">
        <v>500</v>
      </c>
      <c r="N343" s="77">
        <v>0</v>
      </c>
      <c r="O343" s="78">
        <v>500</v>
      </c>
      <c r="P343" s="79">
        <v>0.3</v>
      </c>
      <c r="Q343" s="75">
        <f t="shared" si="7"/>
        <v>150</v>
      </c>
      <c r="R343" s="80" t="s">
        <v>430</v>
      </c>
      <c r="S343" s="81"/>
    </row>
    <row r="344" s="3" customFormat="1" ht="15.75" customHeight="1" spans="1:20">
      <c r="A344" s="28">
        <v>4</v>
      </c>
      <c r="B344" s="69" t="s">
        <v>436</v>
      </c>
      <c r="C344" s="69" t="s">
        <v>231</v>
      </c>
      <c r="D344" s="70"/>
      <c r="E344" s="71"/>
      <c r="F344" s="71"/>
      <c r="G344" s="28" t="s">
        <v>51</v>
      </c>
      <c r="H344" s="72">
        <v>1</v>
      </c>
      <c r="I344" s="73" t="s">
        <v>52</v>
      </c>
      <c r="J344" s="74"/>
      <c r="K344" s="75"/>
      <c r="L344" s="76"/>
      <c r="M344" s="77">
        <v>450</v>
      </c>
      <c r="N344" s="77">
        <v>0</v>
      </c>
      <c r="O344" s="78">
        <v>450</v>
      </c>
      <c r="P344" s="79">
        <v>0.3</v>
      </c>
      <c r="Q344" s="75">
        <f t="shared" si="7"/>
        <v>135</v>
      </c>
      <c r="R344" s="80" t="s">
        <v>430</v>
      </c>
      <c r="S344" s="81"/>
    </row>
    <row r="345" s="3" customFormat="1" ht="15.75" customHeight="1" spans="1:20">
      <c r="A345" s="28">
        <v>5</v>
      </c>
      <c r="B345" s="69" t="s">
        <v>437</v>
      </c>
      <c r="C345" s="69" t="s">
        <v>438</v>
      </c>
      <c r="D345" s="70"/>
      <c r="E345" s="71"/>
      <c r="F345" s="71"/>
      <c r="G345" s="28" t="s">
        <v>226</v>
      </c>
      <c r="H345" s="72">
        <v>1</v>
      </c>
      <c r="I345" s="73" t="s">
        <v>439</v>
      </c>
      <c r="J345" s="74"/>
      <c r="K345" s="75"/>
      <c r="L345" s="76"/>
      <c r="M345" s="77">
        <v>2123.01</v>
      </c>
      <c r="N345" s="77">
        <v>0</v>
      </c>
      <c r="O345" s="78">
        <v>2017</v>
      </c>
      <c r="P345" s="79">
        <v>0.2</v>
      </c>
      <c r="Q345" s="75">
        <f t="shared" si="7"/>
        <v>403.4</v>
      </c>
      <c r="R345" s="80" t="s">
        <v>430</v>
      </c>
      <c r="S345" s="81"/>
    </row>
    <row r="346" s="3" customFormat="1" ht="15.75" customHeight="1" spans="1:20">
      <c r="A346" s="28">
        <v>6</v>
      </c>
      <c r="B346" s="69" t="s">
        <v>440</v>
      </c>
      <c r="C346" s="69" t="s">
        <v>441</v>
      </c>
      <c r="D346" s="70"/>
      <c r="E346" s="71"/>
      <c r="F346" s="71"/>
      <c r="G346" s="28" t="s">
        <v>51</v>
      </c>
      <c r="H346" s="72">
        <v>1</v>
      </c>
      <c r="I346" s="73" t="s">
        <v>442</v>
      </c>
      <c r="J346" s="74"/>
      <c r="K346" s="75"/>
      <c r="L346" s="76"/>
      <c r="M346" s="77">
        <v>380</v>
      </c>
      <c r="N346" s="77">
        <v>0.01</v>
      </c>
      <c r="O346" s="78">
        <v>380</v>
      </c>
      <c r="P346" s="79">
        <v>0.3</v>
      </c>
      <c r="Q346" s="75">
        <f t="shared" si="7"/>
        <v>114</v>
      </c>
      <c r="R346" s="80" t="s">
        <v>430</v>
      </c>
      <c r="S346" s="81"/>
    </row>
    <row r="347" s="3" customFormat="1" ht="15.75" customHeight="1" spans="1:20">
      <c r="A347" s="28">
        <v>7</v>
      </c>
      <c r="B347" s="69" t="s">
        <v>443</v>
      </c>
      <c r="C347" s="69" t="s">
        <v>441</v>
      </c>
      <c r="D347" s="70"/>
      <c r="E347" s="71"/>
      <c r="F347" s="71"/>
      <c r="G347" s="28" t="s">
        <v>51</v>
      </c>
      <c r="H347" s="72">
        <v>1</v>
      </c>
      <c r="I347" s="73" t="s">
        <v>442</v>
      </c>
      <c r="J347" s="74"/>
      <c r="K347" s="75"/>
      <c r="L347" s="76"/>
      <c r="M347" s="77">
        <v>380</v>
      </c>
      <c r="N347" s="77">
        <v>0.01</v>
      </c>
      <c r="O347" s="78">
        <v>380</v>
      </c>
      <c r="P347" s="79">
        <v>0.3</v>
      </c>
      <c r="Q347" s="75">
        <f t="shared" si="7"/>
        <v>114</v>
      </c>
      <c r="R347" s="80" t="s">
        <v>430</v>
      </c>
      <c r="S347" s="81"/>
    </row>
    <row r="348" s="3" customFormat="1" ht="15.75" customHeight="1" spans="1:20">
      <c r="A348" s="28">
        <v>8</v>
      </c>
      <c r="B348" s="69" t="s">
        <v>444</v>
      </c>
      <c r="C348" s="69" t="s">
        <v>441</v>
      </c>
      <c r="D348" s="70"/>
      <c r="E348" s="71"/>
      <c r="F348" s="71"/>
      <c r="G348" s="28" t="s">
        <v>51</v>
      </c>
      <c r="H348" s="72">
        <v>1</v>
      </c>
      <c r="I348" s="73" t="s">
        <v>442</v>
      </c>
      <c r="J348" s="74"/>
      <c r="K348" s="75"/>
      <c r="L348" s="76"/>
      <c r="M348" s="77">
        <v>380</v>
      </c>
      <c r="N348" s="77">
        <v>0.01</v>
      </c>
      <c r="O348" s="78">
        <v>380</v>
      </c>
      <c r="P348" s="79">
        <v>0.3</v>
      </c>
      <c r="Q348" s="75">
        <f t="shared" si="7"/>
        <v>114</v>
      </c>
      <c r="R348" s="80" t="s">
        <v>430</v>
      </c>
      <c r="S348" s="81"/>
    </row>
    <row r="349" s="3" customFormat="1" ht="15.75" customHeight="1" spans="1:20">
      <c r="A349" s="28">
        <v>9</v>
      </c>
      <c r="B349" s="69" t="s">
        <v>445</v>
      </c>
      <c r="C349" s="69" t="s">
        <v>441</v>
      </c>
      <c r="D349" s="70"/>
      <c r="E349" s="71"/>
      <c r="F349" s="71"/>
      <c r="G349" s="28" t="s">
        <v>51</v>
      </c>
      <c r="H349" s="72">
        <v>1</v>
      </c>
      <c r="I349" s="73" t="s">
        <v>442</v>
      </c>
      <c r="J349" s="74"/>
      <c r="K349" s="75"/>
      <c r="L349" s="76"/>
      <c r="M349" s="77">
        <v>380</v>
      </c>
      <c r="N349" s="77">
        <v>0.01</v>
      </c>
      <c r="O349" s="78">
        <v>380</v>
      </c>
      <c r="P349" s="79">
        <v>0.3</v>
      </c>
      <c r="Q349" s="75">
        <f t="shared" si="7"/>
        <v>114</v>
      </c>
      <c r="R349" s="80" t="s">
        <v>430</v>
      </c>
      <c r="S349" s="81"/>
    </row>
    <row r="350" s="3" customFormat="1" ht="15.75" customHeight="1" spans="1:20">
      <c r="A350" s="28">
        <v>10</v>
      </c>
      <c r="B350" s="69" t="s">
        <v>446</v>
      </c>
      <c r="C350" s="69" t="s">
        <v>441</v>
      </c>
      <c r="D350" s="70"/>
      <c r="E350" s="71"/>
      <c r="F350" s="71"/>
      <c r="G350" s="28" t="s">
        <v>51</v>
      </c>
      <c r="H350" s="72">
        <v>1</v>
      </c>
      <c r="I350" s="73" t="s">
        <v>442</v>
      </c>
      <c r="J350" s="74"/>
      <c r="K350" s="75"/>
      <c r="L350" s="76"/>
      <c r="M350" s="77">
        <v>380</v>
      </c>
      <c r="N350" s="77">
        <v>0.01</v>
      </c>
      <c r="O350" s="78">
        <v>380</v>
      </c>
      <c r="P350" s="79">
        <v>0.3</v>
      </c>
      <c r="Q350" s="75">
        <f t="shared" si="7"/>
        <v>114</v>
      </c>
      <c r="R350" s="80" t="s">
        <v>430</v>
      </c>
      <c r="S350" s="81"/>
    </row>
    <row r="351" s="3" customFormat="1" ht="15.75" customHeight="1" spans="1:20">
      <c r="A351" s="28">
        <v>11</v>
      </c>
      <c r="B351" s="69" t="s">
        <v>447</v>
      </c>
      <c r="C351" s="69" t="s">
        <v>441</v>
      </c>
      <c r="D351" s="70"/>
      <c r="E351" s="71"/>
      <c r="F351" s="71"/>
      <c r="G351" s="28" t="s">
        <v>51</v>
      </c>
      <c r="H351" s="72">
        <v>1</v>
      </c>
      <c r="I351" s="73" t="s">
        <v>442</v>
      </c>
      <c r="J351" s="74"/>
      <c r="K351" s="75"/>
      <c r="L351" s="76"/>
      <c r="M351" s="77">
        <v>380</v>
      </c>
      <c r="N351" s="77">
        <v>0.01</v>
      </c>
      <c r="O351" s="78">
        <v>380</v>
      </c>
      <c r="P351" s="79">
        <v>0.3</v>
      </c>
      <c r="Q351" s="75">
        <f t="shared" si="7"/>
        <v>114</v>
      </c>
      <c r="R351" s="80" t="s">
        <v>430</v>
      </c>
      <c r="S351" s="81"/>
    </row>
    <row r="352" s="3" customFormat="1" ht="15.75" customHeight="1" spans="1:20">
      <c r="A352" s="28">
        <v>12</v>
      </c>
      <c r="B352" s="69" t="s">
        <v>448</v>
      </c>
      <c r="C352" s="69" t="s">
        <v>441</v>
      </c>
      <c r="D352" s="70"/>
      <c r="E352" s="71"/>
      <c r="F352" s="71"/>
      <c r="G352" s="28" t="s">
        <v>51</v>
      </c>
      <c r="H352" s="72">
        <v>1</v>
      </c>
      <c r="I352" s="73" t="s">
        <v>442</v>
      </c>
      <c r="J352" s="74"/>
      <c r="K352" s="75"/>
      <c r="L352" s="76"/>
      <c r="M352" s="77">
        <v>380</v>
      </c>
      <c r="N352" s="77">
        <v>0.06</v>
      </c>
      <c r="O352" s="78">
        <v>380</v>
      </c>
      <c r="P352" s="79">
        <v>0.3</v>
      </c>
      <c r="Q352" s="75">
        <f t="shared" si="7"/>
        <v>114</v>
      </c>
      <c r="R352" s="80" t="s">
        <v>430</v>
      </c>
      <c r="S352" s="81"/>
    </row>
    <row r="353" s="3" customFormat="1" ht="15.75" customHeight="1" spans="1:19">
      <c r="A353" s="28">
        <v>13</v>
      </c>
      <c r="B353" s="69" t="s">
        <v>449</v>
      </c>
      <c r="C353" s="69" t="s">
        <v>441</v>
      </c>
      <c r="D353" s="70"/>
      <c r="E353" s="71"/>
      <c r="F353" s="71"/>
      <c r="G353" s="28" t="s">
        <v>51</v>
      </c>
      <c r="H353" s="72">
        <v>1</v>
      </c>
      <c r="I353" s="73" t="s">
        <v>442</v>
      </c>
      <c r="J353" s="74"/>
      <c r="K353" s="75"/>
      <c r="L353" s="76"/>
      <c r="M353" s="77">
        <v>380</v>
      </c>
      <c r="N353" s="77">
        <v>0.01</v>
      </c>
      <c r="O353" s="78">
        <v>380</v>
      </c>
      <c r="P353" s="79">
        <v>0.3</v>
      </c>
      <c r="Q353" s="75">
        <f t="shared" si="7"/>
        <v>114</v>
      </c>
      <c r="R353" s="80" t="s">
        <v>430</v>
      </c>
      <c r="S353" s="81"/>
    </row>
    <row r="354" s="3" customFormat="1" ht="15.75" customHeight="1" spans="1:19">
      <c r="A354" s="28">
        <v>14</v>
      </c>
      <c r="B354" s="69" t="s">
        <v>450</v>
      </c>
      <c r="C354" s="69" t="s">
        <v>441</v>
      </c>
      <c r="D354" s="70"/>
      <c r="E354" s="71"/>
      <c r="F354" s="71"/>
      <c r="G354" s="28" t="s">
        <v>51</v>
      </c>
      <c r="H354" s="72">
        <v>1</v>
      </c>
      <c r="I354" s="73" t="s">
        <v>442</v>
      </c>
      <c r="J354" s="74"/>
      <c r="K354" s="75"/>
      <c r="L354" s="76"/>
      <c r="M354" s="77">
        <v>380</v>
      </c>
      <c r="N354" s="77">
        <v>0.01</v>
      </c>
      <c r="O354" s="78">
        <v>380</v>
      </c>
      <c r="P354" s="79">
        <v>0.3</v>
      </c>
      <c r="Q354" s="75">
        <f t="shared" si="7"/>
        <v>114</v>
      </c>
      <c r="R354" s="80" t="s">
        <v>430</v>
      </c>
      <c r="S354" s="81"/>
    </row>
    <row r="355" s="3" customFormat="1" ht="15.75" customHeight="1" spans="1:19">
      <c r="A355" s="28">
        <v>15</v>
      </c>
      <c r="B355" s="69" t="s">
        <v>451</v>
      </c>
      <c r="C355" s="69" t="s">
        <v>441</v>
      </c>
      <c r="D355" s="70"/>
      <c r="E355" s="71"/>
      <c r="F355" s="71"/>
      <c r="G355" s="28" t="s">
        <v>51</v>
      </c>
      <c r="H355" s="72">
        <v>1</v>
      </c>
      <c r="I355" s="73" t="s">
        <v>442</v>
      </c>
      <c r="J355" s="74"/>
      <c r="K355" s="75"/>
      <c r="L355" s="76"/>
      <c r="M355" s="77">
        <v>380</v>
      </c>
      <c r="N355" s="77">
        <v>0.01</v>
      </c>
      <c r="O355" s="78">
        <v>380</v>
      </c>
      <c r="P355" s="79">
        <v>0.3</v>
      </c>
      <c r="Q355" s="75">
        <f t="shared" si="7"/>
        <v>114</v>
      </c>
      <c r="R355" s="80" t="s">
        <v>430</v>
      </c>
      <c r="S355" s="81"/>
    </row>
    <row r="356" s="3" customFormat="1" ht="15.75" customHeight="1" spans="1:19">
      <c r="A356" s="28">
        <v>16</v>
      </c>
      <c r="B356" s="69" t="s">
        <v>452</v>
      </c>
      <c r="C356" s="69" t="s">
        <v>441</v>
      </c>
      <c r="D356" s="70"/>
      <c r="E356" s="71"/>
      <c r="F356" s="71"/>
      <c r="G356" s="28" t="s">
        <v>51</v>
      </c>
      <c r="H356" s="72">
        <v>1</v>
      </c>
      <c r="I356" s="73" t="s">
        <v>442</v>
      </c>
      <c r="J356" s="74"/>
      <c r="K356" s="75"/>
      <c r="L356" s="76"/>
      <c r="M356" s="77">
        <v>380</v>
      </c>
      <c r="N356" s="77">
        <v>0.01</v>
      </c>
      <c r="O356" s="78">
        <v>380</v>
      </c>
      <c r="P356" s="79">
        <v>0.3</v>
      </c>
      <c r="Q356" s="75">
        <f t="shared" si="7"/>
        <v>114</v>
      </c>
      <c r="R356" s="80" t="s">
        <v>430</v>
      </c>
      <c r="S356" s="81"/>
    </row>
    <row r="357" s="3" customFormat="1" ht="15.75" customHeight="1" spans="1:19">
      <c r="A357" s="28">
        <v>17</v>
      </c>
      <c r="B357" s="69" t="s">
        <v>453</v>
      </c>
      <c r="C357" s="69" t="s">
        <v>441</v>
      </c>
      <c r="D357" s="70"/>
      <c r="E357" s="71"/>
      <c r="F357" s="71"/>
      <c r="G357" s="28" t="s">
        <v>51</v>
      </c>
      <c r="H357" s="72">
        <v>1</v>
      </c>
      <c r="I357" s="73" t="s">
        <v>442</v>
      </c>
      <c r="J357" s="74"/>
      <c r="K357" s="75"/>
      <c r="L357" s="76"/>
      <c r="M357" s="77">
        <v>380</v>
      </c>
      <c r="N357" s="77">
        <v>0.01</v>
      </c>
      <c r="O357" s="78">
        <v>380</v>
      </c>
      <c r="P357" s="79">
        <v>0.3</v>
      </c>
      <c r="Q357" s="75">
        <f t="shared" si="7"/>
        <v>114</v>
      </c>
      <c r="R357" s="80" t="s">
        <v>430</v>
      </c>
      <c r="S357" s="81"/>
    </row>
    <row r="358" s="3" customFormat="1" ht="15.75" customHeight="1" spans="1:19">
      <c r="A358" s="28">
        <v>18</v>
      </c>
      <c r="B358" s="69" t="s">
        <v>454</v>
      </c>
      <c r="C358" s="69" t="s">
        <v>441</v>
      </c>
      <c r="D358" s="70"/>
      <c r="E358" s="71"/>
      <c r="F358" s="71"/>
      <c r="G358" s="28" t="s">
        <v>51</v>
      </c>
      <c r="H358" s="72">
        <v>1</v>
      </c>
      <c r="I358" s="73" t="s">
        <v>442</v>
      </c>
      <c r="J358" s="74"/>
      <c r="K358" s="75"/>
      <c r="L358" s="76"/>
      <c r="M358" s="77">
        <v>380</v>
      </c>
      <c r="N358" s="77">
        <v>0.01</v>
      </c>
      <c r="O358" s="78">
        <v>380</v>
      </c>
      <c r="P358" s="79">
        <v>0.3</v>
      </c>
      <c r="Q358" s="75">
        <f t="shared" si="7"/>
        <v>114</v>
      </c>
      <c r="R358" s="80" t="s">
        <v>430</v>
      </c>
      <c r="S358" s="81"/>
    </row>
    <row r="359" s="3" customFormat="1" ht="15.75" customHeight="1" spans="1:19">
      <c r="A359" s="28">
        <v>19</v>
      </c>
      <c r="B359" s="69" t="s">
        <v>455</v>
      </c>
      <c r="C359" s="69" t="s">
        <v>441</v>
      </c>
      <c r="D359" s="70"/>
      <c r="E359" s="71"/>
      <c r="F359" s="71"/>
      <c r="G359" s="28" t="s">
        <v>51</v>
      </c>
      <c r="H359" s="72">
        <v>1</v>
      </c>
      <c r="I359" s="73" t="s">
        <v>442</v>
      </c>
      <c r="J359" s="74"/>
      <c r="K359" s="75"/>
      <c r="L359" s="76"/>
      <c r="M359" s="77">
        <v>380</v>
      </c>
      <c r="N359" s="77">
        <v>0.01</v>
      </c>
      <c r="O359" s="78">
        <v>380</v>
      </c>
      <c r="P359" s="79">
        <v>0.3</v>
      </c>
      <c r="Q359" s="75">
        <f t="shared" si="7"/>
        <v>114</v>
      </c>
      <c r="R359" s="80" t="s">
        <v>430</v>
      </c>
      <c r="S359" s="81"/>
    </row>
    <row r="360" s="3" customFormat="1" ht="15.75" customHeight="1" spans="1:19">
      <c r="A360" s="28">
        <v>20</v>
      </c>
      <c r="B360" s="69" t="s">
        <v>456</v>
      </c>
      <c r="C360" s="69" t="s">
        <v>441</v>
      </c>
      <c r="D360" s="70"/>
      <c r="E360" s="71"/>
      <c r="F360" s="71"/>
      <c r="G360" s="28" t="s">
        <v>51</v>
      </c>
      <c r="H360" s="72">
        <v>1</v>
      </c>
      <c r="I360" s="73" t="s">
        <v>442</v>
      </c>
      <c r="J360" s="74"/>
      <c r="K360" s="75"/>
      <c r="L360" s="76"/>
      <c r="M360" s="77">
        <v>380</v>
      </c>
      <c r="N360" s="77">
        <v>0.01</v>
      </c>
      <c r="O360" s="78">
        <v>380</v>
      </c>
      <c r="P360" s="79">
        <v>0.3</v>
      </c>
      <c r="Q360" s="75">
        <f t="shared" si="7"/>
        <v>114</v>
      </c>
      <c r="R360" s="80" t="s">
        <v>430</v>
      </c>
      <c r="S360" s="81"/>
    </row>
    <row r="361" s="3" customFormat="1" ht="15.75" customHeight="1" spans="1:19">
      <c r="A361" s="28">
        <v>21</v>
      </c>
      <c r="B361" s="69" t="s">
        <v>457</v>
      </c>
      <c r="C361" s="69" t="s">
        <v>350</v>
      </c>
      <c r="D361" s="70"/>
      <c r="E361" s="71"/>
      <c r="F361" s="71"/>
      <c r="G361" s="28" t="s">
        <v>226</v>
      </c>
      <c r="H361" s="72">
        <v>1</v>
      </c>
      <c r="I361" s="73" t="s">
        <v>52</v>
      </c>
      <c r="J361" s="74"/>
      <c r="K361" s="75"/>
      <c r="L361" s="76"/>
      <c r="M361" s="77">
        <v>1946.9</v>
      </c>
      <c r="N361" s="77">
        <v>0</v>
      </c>
      <c r="O361" s="78">
        <v>1849</v>
      </c>
      <c r="P361" s="79">
        <v>0.4</v>
      </c>
      <c r="Q361" s="75">
        <f t="shared" si="7"/>
        <v>739.6</v>
      </c>
      <c r="R361" s="80" t="s">
        <v>430</v>
      </c>
      <c r="S361" s="81"/>
    </row>
    <row r="362" s="3" customFormat="1" ht="15.75" customHeight="1" spans="1:19">
      <c r="A362" s="28">
        <v>22</v>
      </c>
      <c r="B362" s="69" t="s">
        <v>458</v>
      </c>
      <c r="C362" s="69" t="s">
        <v>350</v>
      </c>
      <c r="D362" s="70"/>
      <c r="E362" s="71"/>
      <c r="F362" s="71"/>
      <c r="G362" s="28" t="s">
        <v>226</v>
      </c>
      <c r="H362" s="72">
        <v>1</v>
      </c>
      <c r="I362" s="73" t="s">
        <v>52</v>
      </c>
      <c r="J362" s="74"/>
      <c r="K362" s="75"/>
      <c r="L362" s="76"/>
      <c r="M362" s="77">
        <v>1946.9</v>
      </c>
      <c r="N362" s="77">
        <v>0</v>
      </c>
      <c r="O362" s="78">
        <v>1849</v>
      </c>
      <c r="P362" s="79">
        <v>0.4</v>
      </c>
      <c r="Q362" s="75">
        <f t="shared" si="7"/>
        <v>739.6</v>
      </c>
      <c r="R362" s="80" t="s">
        <v>430</v>
      </c>
      <c r="S362" s="81"/>
    </row>
    <row r="363" s="3" customFormat="1" ht="15.75" customHeight="1" spans="1:19">
      <c r="A363" s="28">
        <v>23</v>
      </c>
      <c r="B363" s="69" t="s">
        <v>459</v>
      </c>
      <c r="C363" s="69" t="s">
        <v>350</v>
      </c>
      <c r="D363" s="70"/>
      <c r="E363" s="71"/>
      <c r="F363" s="71"/>
      <c r="G363" s="28" t="s">
        <v>226</v>
      </c>
      <c r="H363" s="72">
        <v>1</v>
      </c>
      <c r="I363" s="73" t="s">
        <v>52</v>
      </c>
      <c r="J363" s="74"/>
      <c r="K363" s="75"/>
      <c r="L363" s="76"/>
      <c r="M363" s="77">
        <v>1946.9</v>
      </c>
      <c r="N363" s="77">
        <v>0</v>
      </c>
      <c r="O363" s="78">
        <v>1849</v>
      </c>
      <c r="P363" s="79">
        <v>0.4</v>
      </c>
      <c r="Q363" s="75">
        <f t="shared" si="7"/>
        <v>739.6</v>
      </c>
      <c r="R363" s="80" t="s">
        <v>430</v>
      </c>
      <c r="S363" s="81"/>
    </row>
    <row r="364" s="3" customFormat="1" ht="15.75" customHeight="1" spans="1:19">
      <c r="A364" s="28">
        <v>24</v>
      </c>
      <c r="B364" s="69" t="s">
        <v>460</v>
      </c>
      <c r="C364" s="69" t="s">
        <v>350</v>
      </c>
      <c r="D364" s="70"/>
      <c r="E364" s="71"/>
      <c r="F364" s="71"/>
      <c r="G364" s="28" t="s">
        <v>226</v>
      </c>
      <c r="H364" s="72">
        <v>1</v>
      </c>
      <c r="I364" s="73" t="s">
        <v>52</v>
      </c>
      <c r="J364" s="74"/>
      <c r="K364" s="75"/>
      <c r="L364" s="76"/>
      <c r="M364" s="77">
        <v>1946.9</v>
      </c>
      <c r="N364" s="77">
        <v>0</v>
      </c>
      <c r="O364" s="78">
        <v>1849</v>
      </c>
      <c r="P364" s="79">
        <v>0.4</v>
      </c>
      <c r="Q364" s="75">
        <f t="shared" si="7"/>
        <v>739.6</v>
      </c>
      <c r="R364" s="80" t="s">
        <v>430</v>
      </c>
      <c r="S364" s="81"/>
    </row>
    <row r="365" s="3" customFormat="1" ht="15.75" customHeight="1" spans="1:19">
      <c r="A365" s="28">
        <v>25</v>
      </c>
      <c r="B365" s="69" t="s">
        <v>461</v>
      </c>
      <c r="C365" s="69" t="s">
        <v>350</v>
      </c>
      <c r="D365" s="70"/>
      <c r="E365" s="71"/>
      <c r="F365" s="71"/>
      <c r="G365" s="28" t="s">
        <v>226</v>
      </c>
      <c r="H365" s="72">
        <v>1</v>
      </c>
      <c r="I365" s="73" t="s">
        <v>52</v>
      </c>
      <c r="J365" s="74"/>
      <c r="K365" s="75"/>
      <c r="L365" s="76"/>
      <c r="M365" s="77">
        <v>1946.9</v>
      </c>
      <c r="N365" s="77">
        <v>0</v>
      </c>
      <c r="O365" s="78">
        <v>1849</v>
      </c>
      <c r="P365" s="79">
        <v>0.4</v>
      </c>
      <c r="Q365" s="75">
        <f t="shared" si="7"/>
        <v>739.6</v>
      </c>
      <c r="R365" s="80" t="s">
        <v>430</v>
      </c>
      <c r="S365" s="81"/>
    </row>
    <row r="366" s="3" customFormat="1" ht="15.75" customHeight="1" spans="1:19">
      <c r="A366" s="28">
        <v>26</v>
      </c>
      <c r="B366" s="69" t="s">
        <v>462</v>
      </c>
      <c r="C366" s="69" t="s">
        <v>350</v>
      </c>
      <c r="D366" s="70"/>
      <c r="E366" s="71"/>
      <c r="F366" s="71"/>
      <c r="G366" s="28" t="s">
        <v>226</v>
      </c>
      <c r="H366" s="72">
        <v>1</v>
      </c>
      <c r="I366" s="73" t="s">
        <v>52</v>
      </c>
      <c r="J366" s="74"/>
      <c r="K366" s="75"/>
      <c r="L366" s="76"/>
      <c r="M366" s="77">
        <v>1946.9</v>
      </c>
      <c r="N366" s="77">
        <v>0</v>
      </c>
      <c r="O366" s="78">
        <v>1849</v>
      </c>
      <c r="P366" s="79">
        <v>0.4</v>
      </c>
      <c r="Q366" s="75">
        <f t="shared" si="7"/>
        <v>739.6</v>
      </c>
      <c r="R366" s="80" t="s">
        <v>430</v>
      </c>
      <c r="S366" s="81"/>
    </row>
    <row r="367" s="3" customFormat="1" ht="15.75" customHeight="1" spans="1:19">
      <c r="A367" s="28">
        <v>27</v>
      </c>
      <c r="B367" s="69" t="s">
        <v>463</v>
      </c>
      <c r="C367" s="69" t="s">
        <v>350</v>
      </c>
      <c r="D367" s="70"/>
      <c r="E367" s="71"/>
      <c r="F367" s="71"/>
      <c r="G367" s="28" t="s">
        <v>226</v>
      </c>
      <c r="H367" s="72">
        <v>1</v>
      </c>
      <c r="I367" s="73" t="s">
        <v>52</v>
      </c>
      <c r="J367" s="74"/>
      <c r="K367" s="75"/>
      <c r="L367" s="76"/>
      <c r="M367" s="77">
        <v>1946.9</v>
      </c>
      <c r="N367" s="77">
        <v>0</v>
      </c>
      <c r="O367" s="78">
        <v>1849</v>
      </c>
      <c r="P367" s="79">
        <v>0.4</v>
      </c>
      <c r="Q367" s="75">
        <f t="shared" si="7"/>
        <v>739.6</v>
      </c>
      <c r="R367" s="80" t="s">
        <v>430</v>
      </c>
      <c r="S367" s="81"/>
    </row>
    <row r="368" s="3" customFormat="1" ht="15.75" customHeight="1" spans="1:19">
      <c r="A368" s="28">
        <v>28</v>
      </c>
      <c r="B368" s="69" t="s">
        <v>464</v>
      </c>
      <c r="C368" s="69" t="s">
        <v>350</v>
      </c>
      <c r="D368" s="70"/>
      <c r="E368" s="71"/>
      <c r="F368" s="71"/>
      <c r="G368" s="28" t="s">
        <v>226</v>
      </c>
      <c r="H368" s="72">
        <v>1</v>
      </c>
      <c r="I368" s="73" t="s">
        <v>52</v>
      </c>
      <c r="J368" s="74"/>
      <c r="K368" s="75"/>
      <c r="L368" s="76"/>
      <c r="M368" s="77">
        <v>1946.9</v>
      </c>
      <c r="N368" s="77">
        <v>0</v>
      </c>
      <c r="O368" s="78">
        <v>1849</v>
      </c>
      <c r="P368" s="79">
        <v>0.4</v>
      </c>
      <c r="Q368" s="75">
        <f t="shared" si="7"/>
        <v>739.6</v>
      </c>
      <c r="R368" s="80" t="s">
        <v>430</v>
      </c>
      <c r="S368" s="81"/>
    </row>
    <row r="369" s="3" customFormat="1" ht="15.75" customHeight="1" spans="1:19">
      <c r="A369" s="28">
        <v>29</v>
      </c>
      <c r="B369" s="69" t="s">
        <v>465</v>
      </c>
      <c r="C369" s="69" t="s">
        <v>350</v>
      </c>
      <c r="D369" s="70"/>
      <c r="E369" s="71"/>
      <c r="F369" s="71"/>
      <c r="G369" s="28" t="s">
        <v>226</v>
      </c>
      <c r="H369" s="72">
        <v>1</v>
      </c>
      <c r="I369" s="73" t="s">
        <v>52</v>
      </c>
      <c r="J369" s="74"/>
      <c r="K369" s="75"/>
      <c r="L369" s="76"/>
      <c r="M369" s="77">
        <v>1946.9</v>
      </c>
      <c r="N369" s="77">
        <v>0</v>
      </c>
      <c r="O369" s="78">
        <v>1849</v>
      </c>
      <c r="P369" s="79">
        <v>0.4</v>
      </c>
      <c r="Q369" s="75">
        <f t="shared" si="7"/>
        <v>739.6</v>
      </c>
      <c r="R369" s="80" t="s">
        <v>430</v>
      </c>
      <c r="S369" s="81"/>
    </row>
    <row r="370" s="3" customFormat="1" ht="15.75" customHeight="1" spans="1:19">
      <c r="A370" s="28">
        <v>30</v>
      </c>
      <c r="B370" s="69" t="s">
        <v>466</v>
      </c>
      <c r="C370" s="69" t="s">
        <v>350</v>
      </c>
      <c r="D370" s="70"/>
      <c r="E370" s="71"/>
      <c r="F370" s="71"/>
      <c r="G370" s="28" t="s">
        <v>226</v>
      </c>
      <c r="H370" s="72">
        <v>1</v>
      </c>
      <c r="I370" s="73" t="s">
        <v>52</v>
      </c>
      <c r="J370" s="74"/>
      <c r="K370" s="75"/>
      <c r="L370" s="76"/>
      <c r="M370" s="77">
        <v>1946.9</v>
      </c>
      <c r="N370" s="77">
        <v>0</v>
      </c>
      <c r="O370" s="78">
        <v>1849</v>
      </c>
      <c r="P370" s="79">
        <v>0.4</v>
      </c>
      <c r="Q370" s="75">
        <f t="shared" si="7"/>
        <v>739.6</v>
      </c>
      <c r="R370" s="80" t="s">
        <v>430</v>
      </c>
      <c r="S370" s="81"/>
    </row>
    <row r="371" s="3" customFormat="1" ht="15.75" customHeight="1" spans="1:19">
      <c r="A371" s="28">
        <v>31</v>
      </c>
      <c r="B371" s="69" t="s">
        <v>467</v>
      </c>
      <c r="C371" s="69" t="s">
        <v>350</v>
      </c>
      <c r="D371" s="70"/>
      <c r="E371" s="71"/>
      <c r="F371" s="71"/>
      <c r="G371" s="28" t="s">
        <v>226</v>
      </c>
      <c r="H371" s="72">
        <v>1</v>
      </c>
      <c r="I371" s="73" t="s">
        <v>52</v>
      </c>
      <c r="J371" s="74"/>
      <c r="K371" s="75"/>
      <c r="L371" s="76"/>
      <c r="M371" s="77">
        <v>1946.9</v>
      </c>
      <c r="N371" s="77">
        <v>0</v>
      </c>
      <c r="O371" s="78">
        <v>1849</v>
      </c>
      <c r="P371" s="79">
        <v>0.4</v>
      </c>
      <c r="Q371" s="75">
        <f t="shared" si="7"/>
        <v>739.6</v>
      </c>
      <c r="R371" s="80" t="s">
        <v>430</v>
      </c>
      <c r="S371" s="81"/>
    </row>
    <row r="372" s="3" customFormat="1" ht="15.75" customHeight="1" spans="1:19">
      <c r="A372" s="28">
        <v>32</v>
      </c>
      <c r="B372" s="69" t="s">
        <v>468</v>
      </c>
      <c r="C372" s="69" t="s">
        <v>350</v>
      </c>
      <c r="D372" s="70"/>
      <c r="E372" s="71"/>
      <c r="F372" s="71"/>
      <c r="G372" s="28" t="s">
        <v>226</v>
      </c>
      <c r="H372" s="72">
        <v>1</v>
      </c>
      <c r="I372" s="73" t="s">
        <v>52</v>
      </c>
      <c r="J372" s="74"/>
      <c r="K372" s="75"/>
      <c r="L372" s="76"/>
      <c r="M372" s="77">
        <v>1946.9</v>
      </c>
      <c r="N372" s="77">
        <v>0</v>
      </c>
      <c r="O372" s="78">
        <v>1849</v>
      </c>
      <c r="P372" s="79">
        <v>0.4</v>
      </c>
      <c r="Q372" s="75">
        <f t="shared" si="7"/>
        <v>739.6</v>
      </c>
      <c r="R372" s="80" t="s">
        <v>430</v>
      </c>
      <c r="S372" s="81"/>
    </row>
    <row r="373" s="3" customFormat="1" ht="15.75" customHeight="1" spans="1:19">
      <c r="A373" s="28">
        <v>33</v>
      </c>
      <c r="B373" s="69" t="s">
        <v>469</v>
      </c>
      <c r="C373" s="69" t="s">
        <v>350</v>
      </c>
      <c r="D373" s="70"/>
      <c r="E373" s="71"/>
      <c r="F373" s="71"/>
      <c r="G373" s="28" t="s">
        <v>226</v>
      </c>
      <c r="H373" s="72">
        <v>1</v>
      </c>
      <c r="I373" s="73" t="s">
        <v>52</v>
      </c>
      <c r="J373" s="74"/>
      <c r="K373" s="75"/>
      <c r="L373" s="76"/>
      <c r="M373" s="77">
        <v>1946.9</v>
      </c>
      <c r="N373" s="77">
        <v>0</v>
      </c>
      <c r="O373" s="78">
        <v>1849</v>
      </c>
      <c r="P373" s="79">
        <v>0.4</v>
      </c>
      <c r="Q373" s="75">
        <f t="shared" si="7"/>
        <v>739.6</v>
      </c>
      <c r="R373" s="80" t="s">
        <v>430</v>
      </c>
      <c r="S373" s="81"/>
    </row>
    <row r="374" s="3" customFormat="1" ht="15.75" customHeight="1" spans="1:19">
      <c r="A374" s="28">
        <v>34</v>
      </c>
      <c r="B374" s="69" t="s">
        <v>470</v>
      </c>
      <c r="C374" s="69" t="s">
        <v>350</v>
      </c>
      <c r="D374" s="70"/>
      <c r="E374" s="71"/>
      <c r="F374" s="71"/>
      <c r="G374" s="28" t="s">
        <v>226</v>
      </c>
      <c r="H374" s="72">
        <v>1</v>
      </c>
      <c r="I374" s="73" t="s">
        <v>52</v>
      </c>
      <c r="J374" s="74"/>
      <c r="K374" s="75"/>
      <c r="L374" s="76"/>
      <c r="M374" s="77">
        <v>1946.9</v>
      </c>
      <c r="N374" s="77">
        <v>0</v>
      </c>
      <c r="O374" s="78">
        <v>1849</v>
      </c>
      <c r="P374" s="79">
        <v>0.4</v>
      </c>
      <c r="Q374" s="75">
        <f t="shared" si="7"/>
        <v>739.6</v>
      </c>
      <c r="R374" s="80" t="s">
        <v>430</v>
      </c>
      <c r="S374" s="81"/>
    </row>
    <row r="375" s="3" customFormat="1" ht="15.75" customHeight="1" spans="1:19">
      <c r="A375" s="28">
        <v>35</v>
      </c>
      <c r="B375" s="69" t="s">
        <v>471</v>
      </c>
      <c r="C375" s="69" t="s">
        <v>350</v>
      </c>
      <c r="D375" s="70"/>
      <c r="E375" s="71"/>
      <c r="F375" s="71"/>
      <c r="G375" s="28" t="s">
        <v>226</v>
      </c>
      <c r="H375" s="72">
        <v>1</v>
      </c>
      <c r="I375" s="73" t="s">
        <v>52</v>
      </c>
      <c r="J375" s="74"/>
      <c r="K375" s="75"/>
      <c r="L375" s="76"/>
      <c r="M375" s="77">
        <v>1946.9</v>
      </c>
      <c r="N375" s="77">
        <v>0</v>
      </c>
      <c r="O375" s="78">
        <v>1849</v>
      </c>
      <c r="P375" s="79">
        <v>0.4</v>
      </c>
      <c r="Q375" s="75">
        <f t="shared" si="7"/>
        <v>739.6</v>
      </c>
      <c r="R375" s="80" t="s">
        <v>430</v>
      </c>
      <c r="S375" s="81"/>
    </row>
    <row r="376" s="3" customFormat="1" ht="15.75" customHeight="1" spans="1:19">
      <c r="A376" s="28">
        <v>36</v>
      </c>
      <c r="B376" s="69" t="s">
        <v>472</v>
      </c>
      <c r="C376" s="69" t="s">
        <v>350</v>
      </c>
      <c r="D376" s="70"/>
      <c r="E376" s="71"/>
      <c r="F376" s="71"/>
      <c r="G376" s="28" t="s">
        <v>226</v>
      </c>
      <c r="H376" s="72">
        <v>1</v>
      </c>
      <c r="I376" s="73" t="s">
        <v>52</v>
      </c>
      <c r="J376" s="74"/>
      <c r="K376" s="75"/>
      <c r="L376" s="76"/>
      <c r="M376" s="77">
        <v>1946.9</v>
      </c>
      <c r="N376" s="77">
        <v>0</v>
      </c>
      <c r="O376" s="78">
        <v>1849</v>
      </c>
      <c r="P376" s="79">
        <v>0.4</v>
      </c>
      <c r="Q376" s="75">
        <f t="shared" si="7"/>
        <v>739.6</v>
      </c>
      <c r="R376" s="80" t="s">
        <v>430</v>
      </c>
      <c r="S376" s="81"/>
    </row>
    <row r="377" s="3" customFormat="1" ht="15.75" customHeight="1" spans="1:19">
      <c r="A377" s="28">
        <v>37</v>
      </c>
      <c r="B377" s="69" t="s">
        <v>473</v>
      </c>
      <c r="C377" s="69" t="s">
        <v>474</v>
      </c>
      <c r="D377" s="70"/>
      <c r="E377" s="71"/>
      <c r="F377" s="71"/>
      <c r="G377" s="28" t="s">
        <v>226</v>
      </c>
      <c r="H377" s="72">
        <v>1</v>
      </c>
      <c r="I377" s="73" t="s">
        <v>52</v>
      </c>
      <c r="J377" s="74"/>
      <c r="K377" s="75"/>
      <c r="L377" s="76"/>
      <c r="M377" s="77">
        <v>3274.34</v>
      </c>
      <c r="N377" s="77">
        <v>0</v>
      </c>
      <c r="O377" s="78">
        <v>3110</v>
      </c>
      <c r="P377" s="79">
        <v>0.4</v>
      </c>
      <c r="Q377" s="75">
        <f t="shared" si="7"/>
        <v>1244</v>
      </c>
      <c r="R377" s="80" t="s">
        <v>430</v>
      </c>
      <c r="S377" s="81"/>
    </row>
    <row r="378" s="3" customFormat="1" ht="15.75" customHeight="1" spans="1:19">
      <c r="A378" s="28">
        <v>38</v>
      </c>
      <c r="B378" s="69" t="s">
        <v>475</v>
      </c>
      <c r="C378" s="69" t="s">
        <v>474</v>
      </c>
      <c r="D378" s="70"/>
      <c r="E378" s="71"/>
      <c r="F378" s="71"/>
      <c r="G378" s="28" t="s">
        <v>226</v>
      </c>
      <c r="H378" s="72">
        <v>1</v>
      </c>
      <c r="I378" s="73" t="s">
        <v>52</v>
      </c>
      <c r="J378" s="74"/>
      <c r="K378" s="75"/>
      <c r="L378" s="76"/>
      <c r="M378" s="77">
        <v>3274.34</v>
      </c>
      <c r="N378" s="77">
        <v>0</v>
      </c>
      <c r="O378" s="78">
        <v>3110</v>
      </c>
      <c r="P378" s="79">
        <v>0.4</v>
      </c>
      <c r="Q378" s="75">
        <f t="shared" si="7"/>
        <v>1244</v>
      </c>
      <c r="R378" s="80" t="s">
        <v>430</v>
      </c>
      <c r="S378" s="81"/>
    </row>
    <row r="379" s="3" customFormat="1" ht="15.75" customHeight="1" spans="1:19">
      <c r="A379" s="28">
        <v>39</v>
      </c>
      <c r="B379" s="69" t="s">
        <v>476</v>
      </c>
      <c r="C379" s="69" t="s">
        <v>474</v>
      </c>
      <c r="D379" s="70"/>
      <c r="E379" s="71"/>
      <c r="F379" s="71"/>
      <c r="G379" s="28" t="s">
        <v>226</v>
      </c>
      <c r="H379" s="72">
        <v>1</v>
      </c>
      <c r="I379" s="73" t="s">
        <v>52</v>
      </c>
      <c r="J379" s="74"/>
      <c r="K379" s="75"/>
      <c r="L379" s="76"/>
      <c r="M379" s="77">
        <v>3274.34</v>
      </c>
      <c r="N379" s="77">
        <v>0</v>
      </c>
      <c r="O379" s="78">
        <v>3110</v>
      </c>
      <c r="P379" s="79">
        <v>0.4</v>
      </c>
      <c r="Q379" s="75">
        <f t="shared" si="7"/>
        <v>1244</v>
      </c>
      <c r="R379" s="80" t="s">
        <v>430</v>
      </c>
      <c r="S379" s="81"/>
    </row>
    <row r="380" s="3" customFormat="1" ht="15.75" customHeight="1" spans="1:19">
      <c r="A380" s="28">
        <v>40</v>
      </c>
      <c r="B380" s="69" t="s">
        <v>477</v>
      </c>
      <c r="C380" s="69" t="s">
        <v>474</v>
      </c>
      <c r="D380" s="70"/>
      <c r="E380" s="71"/>
      <c r="F380" s="71"/>
      <c r="G380" s="28" t="s">
        <v>226</v>
      </c>
      <c r="H380" s="72">
        <v>1</v>
      </c>
      <c r="I380" s="73" t="s">
        <v>52</v>
      </c>
      <c r="J380" s="74"/>
      <c r="K380" s="75"/>
      <c r="L380" s="76"/>
      <c r="M380" s="77">
        <v>3274.32</v>
      </c>
      <c r="N380" s="77">
        <v>0</v>
      </c>
      <c r="O380" s="78">
        <v>3110</v>
      </c>
      <c r="P380" s="79">
        <v>0.4</v>
      </c>
      <c r="Q380" s="75">
        <f t="shared" si="7"/>
        <v>1244</v>
      </c>
      <c r="R380" s="80" t="s">
        <v>430</v>
      </c>
      <c r="S380" s="81"/>
    </row>
    <row r="381" s="3" customFormat="1" ht="15.75" customHeight="1" spans="1:19">
      <c r="A381" s="28">
        <v>41</v>
      </c>
      <c r="B381" s="69" t="s">
        <v>478</v>
      </c>
      <c r="C381" s="69" t="s">
        <v>479</v>
      </c>
      <c r="D381" s="70"/>
      <c r="E381" s="71"/>
      <c r="F381" s="71"/>
      <c r="G381" s="28" t="s">
        <v>324</v>
      </c>
      <c r="H381" s="72">
        <v>1</v>
      </c>
      <c r="I381" s="73" t="s">
        <v>433</v>
      </c>
      <c r="J381" s="74"/>
      <c r="K381" s="75"/>
      <c r="L381" s="76"/>
      <c r="M381" s="77">
        <v>500</v>
      </c>
      <c r="N381" s="77">
        <v>0</v>
      </c>
      <c r="O381" s="78">
        <v>500</v>
      </c>
      <c r="P381" s="79">
        <v>0.3</v>
      </c>
      <c r="Q381" s="75">
        <f t="shared" si="7"/>
        <v>150</v>
      </c>
      <c r="R381" s="80" t="s">
        <v>430</v>
      </c>
      <c r="S381" s="81"/>
    </row>
    <row r="382" s="3" customFormat="1" ht="15.75" customHeight="1" spans="1:19">
      <c r="A382" s="28">
        <v>42</v>
      </c>
      <c r="B382" s="69" t="s">
        <v>480</v>
      </c>
      <c r="C382" s="69" t="s">
        <v>479</v>
      </c>
      <c r="D382" s="70"/>
      <c r="E382" s="71"/>
      <c r="F382" s="71"/>
      <c r="G382" s="28" t="s">
        <v>324</v>
      </c>
      <c r="H382" s="72">
        <v>1</v>
      </c>
      <c r="I382" s="73" t="s">
        <v>433</v>
      </c>
      <c r="J382" s="74"/>
      <c r="K382" s="75"/>
      <c r="L382" s="76"/>
      <c r="M382" s="77">
        <v>500</v>
      </c>
      <c r="N382" s="77">
        <v>0</v>
      </c>
      <c r="O382" s="78">
        <v>500</v>
      </c>
      <c r="P382" s="79">
        <v>0.3</v>
      </c>
      <c r="Q382" s="75">
        <f t="shared" si="7"/>
        <v>150</v>
      </c>
      <c r="R382" s="80" t="s">
        <v>430</v>
      </c>
      <c r="S382" s="81"/>
    </row>
    <row r="383" s="3" customFormat="1" ht="15.75" customHeight="1" spans="1:19">
      <c r="A383" s="28">
        <v>43</v>
      </c>
      <c r="B383" s="69" t="s">
        <v>481</v>
      </c>
      <c r="C383" s="69" t="s">
        <v>479</v>
      </c>
      <c r="D383" s="70"/>
      <c r="E383" s="71"/>
      <c r="F383" s="71"/>
      <c r="G383" s="28" t="s">
        <v>324</v>
      </c>
      <c r="H383" s="72">
        <v>1</v>
      </c>
      <c r="I383" s="73" t="s">
        <v>433</v>
      </c>
      <c r="J383" s="74"/>
      <c r="K383" s="75"/>
      <c r="L383" s="76"/>
      <c r="M383" s="77">
        <v>500</v>
      </c>
      <c r="N383" s="77">
        <v>0</v>
      </c>
      <c r="O383" s="78">
        <v>500</v>
      </c>
      <c r="P383" s="79">
        <v>0.3</v>
      </c>
      <c r="Q383" s="75">
        <f t="shared" si="7"/>
        <v>150</v>
      </c>
      <c r="R383" s="80" t="s">
        <v>430</v>
      </c>
      <c r="S383" s="81"/>
    </row>
    <row r="384" s="3" customFormat="1" ht="15.75" customHeight="1" spans="1:19">
      <c r="A384" s="28">
        <v>44</v>
      </c>
      <c r="B384" s="69" t="s">
        <v>482</v>
      </c>
      <c r="C384" s="69" t="s">
        <v>479</v>
      </c>
      <c r="D384" s="70"/>
      <c r="E384" s="71"/>
      <c r="F384" s="71"/>
      <c r="G384" s="28" t="s">
        <v>324</v>
      </c>
      <c r="H384" s="72">
        <v>1</v>
      </c>
      <c r="I384" s="73" t="s">
        <v>433</v>
      </c>
      <c r="J384" s="74"/>
      <c r="K384" s="75"/>
      <c r="L384" s="76"/>
      <c r="M384" s="77">
        <v>500</v>
      </c>
      <c r="N384" s="77">
        <v>0</v>
      </c>
      <c r="O384" s="78">
        <v>500</v>
      </c>
      <c r="P384" s="79">
        <v>0.3</v>
      </c>
      <c r="Q384" s="75">
        <f t="shared" si="7"/>
        <v>150</v>
      </c>
      <c r="R384" s="80" t="s">
        <v>430</v>
      </c>
      <c r="S384" s="81"/>
    </row>
    <row r="385" s="3" customFormat="1" ht="15.75" customHeight="1" spans="1:19">
      <c r="A385" s="28">
        <v>45</v>
      </c>
      <c r="B385" s="69" t="s">
        <v>483</v>
      </c>
      <c r="C385" s="69" t="s">
        <v>479</v>
      </c>
      <c r="D385" s="70"/>
      <c r="E385" s="71"/>
      <c r="F385" s="71"/>
      <c r="G385" s="28" t="s">
        <v>324</v>
      </c>
      <c r="H385" s="72">
        <v>1</v>
      </c>
      <c r="I385" s="73" t="s">
        <v>433</v>
      </c>
      <c r="J385" s="74"/>
      <c r="K385" s="75"/>
      <c r="L385" s="76"/>
      <c r="M385" s="77">
        <v>500</v>
      </c>
      <c r="N385" s="77">
        <v>0</v>
      </c>
      <c r="O385" s="78">
        <v>500</v>
      </c>
      <c r="P385" s="79">
        <v>0.3</v>
      </c>
      <c r="Q385" s="75">
        <f t="shared" si="7"/>
        <v>150</v>
      </c>
      <c r="R385" s="80" t="s">
        <v>430</v>
      </c>
      <c r="S385" s="81"/>
    </row>
    <row r="386" s="3" customFormat="1" ht="15.75" customHeight="1" spans="1:19">
      <c r="A386" s="28">
        <v>46</v>
      </c>
      <c r="B386" s="69" t="s">
        <v>484</v>
      </c>
      <c r="C386" s="69" t="s">
        <v>479</v>
      </c>
      <c r="D386" s="70"/>
      <c r="E386" s="71"/>
      <c r="F386" s="71"/>
      <c r="G386" s="28" t="s">
        <v>324</v>
      </c>
      <c r="H386" s="72">
        <v>1</v>
      </c>
      <c r="I386" s="73" t="s">
        <v>433</v>
      </c>
      <c r="J386" s="74"/>
      <c r="K386" s="75"/>
      <c r="L386" s="76"/>
      <c r="M386" s="77">
        <v>500</v>
      </c>
      <c r="N386" s="77">
        <v>0</v>
      </c>
      <c r="O386" s="78">
        <v>500</v>
      </c>
      <c r="P386" s="79">
        <v>0.3</v>
      </c>
      <c r="Q386" s="75">
        <f t="shared" si="7"/>
        <v>150</v>
      </c>
      <c r="R386" s="80" t="s">
        <v>430</v>
      </c>
      <c r="S386" s="81"/>
    </row>
    <row r="387" s="3" customFormat="1" ht="15.75" customHeight="1" spans="1:19">
      <c r="A387" s="28">
        <v>47</v>
      </c>
      <c r="B387" s="69" t="s">
        <v>485</v>
      </c>
      <c r="C387" s="69" t="s">
        <v>479</v>
      </c>
      <c r="D387" s="70"/>
      <c r="E387" s="71"/>
      <c r="F387" s="71"/>
      <c r="G387" s="28" t="s">
        <v>324</v>
      </c>
      <c r="H387" s="72">
        <v>1</v>
      </c>
      <c r="I387" s="73" t="s">
        <v>433</v>
      </c>
      <c r="J387" s="74"/>
      <c r="K387" s="75"/>
      <c r="L387" s="76"/>
      <c r="M387" s="77">
        <v>500</v>
      </c>
      <c r="N387" s="77">
        <v>0</v>
      </c>
      <c r="O387" s="78">
        <v>500</v>
      </c>
      <c r="P387" s="79">
        <v>0.3</v>
      </c>
      <c r="Q387" s="75">
        <f t="shared" si="7"/>
        <v>150</v>
      </c>
      <c r="R387" s="80" t="s">
        <v>430</v>
      </c>
      <c r="S387" s="81"/>
    </row>
    <row r="388" s="3" customFormat="1" ht="15.75" customHeight="1" spans="1:19">
      <c r="A388" s="28">
        <v>48</v>
      </c>
      <c r="B388" s="69" t="s">
        <v>486</v>
      </c>
      <c r="C388" s="69" t="s">
        <v>479</v>
      </c>
      <c r="D388" s="70"/>
      <c r="E388" s="71"/>
      <c r="F388" s="71"/>
      <c r="G388" s="28" t="s">
        <v>324</v>
      </c>
      <c r="H388" s="72">
        <v>1</v>
      </c>
      <c r="I388" s="73" t="s">
        <v>433</v>
      </c>
      <c r="J388" s="74"/>
      <c r="K388" s="75"/>
      <c r="L388" s="76"/>
      <c r="M388" s="77">
        <v>500</v>
      </c>
      <c r="N388" s="77">
        <v>0</v>
      </c>
      <c r="O388" s="78">
        <v>500</v>
      </c>
      <c r="P388" s="79">
        <v>0.3</v>
      </c>
      <c r="Q388" s="75">
        <f t="shared" si="7"/>
        <v>150</v>
      </c>
      <c r="R388" s="80" t="s">
        <v>430</v>
      </c>
      <c r="S388" s="81"/>
    </row>
    <row r="389" s="3" customFormat="1" ht="15.75" customHeight="1" spans="1:19">
      <c r="A389" s="28">
        <v>49</v>
      </c>
      <c r="B389" s="69" t="s">
        <v>487</v>
      </c>
      <c r="C389" s="69" t="s">
        <v>479</v>
      </c>
      <c r="D389" s="70"/>
      <c r="E389" s="71"/>
      <c r="F389" s="71"/>
      <c r="G389" s="28" t="s">
        <v>324</v>
      </c>
      <c r="H389" s="72">
        <v>1</v>
      </c>
      <c r="I389" s="73" t="s">
        <v>433</v>
      </c>
      <c r="J389" s="74"/>
      <c r="K389" s="75"/>
      <c r="L389" s="76"/>
      <c r="M389" s="77">
        <v>500</v>
      </c>
      <c r="N389" s="77">
        <v>0</v>
      </c>
      <c r="O389" s="78">
        <v>500</v>
      </c>
      <c r="P389" s="79">
        <v>0.3</v>
      </c>
      <c r="Q389" s="75">
        <f t="shared" si="7"/>
        <v>150</v>
      </c>
      <c r="R389" s="80" t="s">
        <v>430</v>
      </c>
      <c r="S389" s="81"/>
    </row>
    <row r="390" s="3" customFormat="1" ht="15.75" customHeight="1" spans="1:19">
      <c r="A390" s="28">
        <v>50</v>
      </c>
      <c r="B390" s="69" t="s">
        <v>488</v>
      </c>
      <c r="C390" s="69" t="s">
        <v>479</v>
      </c>
      <c r="D390" s="70"/>
      <c r="E390" s="71"/>
      <c r="F390" s="71"/>
      <c r="G390" s="28" t="s">
        <v>324</v>
      </c>
      <c r="H390" s="72">
        <v>1</v>
      </c>
      <c r="I390" s="73" t="s">
        <v>433</v>
      </c>
      <c r="J390" s="74"/>
      <c r="K390" s="75"/>
      <c r="L390" s="76"/>
      <c r="M390" s="77">
        <v>500</v>
      </c>
      <c r="N390" s="77">
        <v>0</v>
      </c>
      <c r="O390" s="78">
        <v>500</v>
      </c>
      <c r="P390" s="79">
        <v>0.3</v>
      </c>
      <c r="Q390" s="75">
        <f t="shared" si="7"/>
        <v>150</v>
      </c>
      <c r="R390" s="80" t="s">
        <v>430</v>
      </c>
      <c r="S390" s="81"/>
    </row>
    <row r="391" s="3" customFormat="1" ht="15.75" customHeight="1" spans="1:19">
      <c r="A391" s="28">
        <v>51</v>
      </c>
      <c r="B391" s="69" t="s">
        <v>489</v>
      </c>
      <c r="C391" s="69" t="s">
        <v>479</v>
      </c>
      <c r="D391" s="70"/>
      <c r="E391" s="71"/>
      <c r="F391" s="71"/>
      <c r="G391" s="28" t="s">
        <v>324</v>
      </c>
      <c r="H391" s="72">
        <v>1</v>
      </c>
      <c r="I391" s="73" t="s">
        <v>433</v>
      </c>
      <c r="J391" s="74"/>
      <c r="K391" s="75"/>
      <c r="L391" s="76"/>
      <c r="M391" s="77">
        <v>500</v>
      </c>
      <c r="N391" s="77">
        <v>0</v>
      </c>
      <c r="O391" s="78">
        <v>500</v>
      </c>
      <c r="P391" s="79">
        <v>0.3</v>
      </c>
      <c r="Q391" s="75">
        <f t="shared" si="7"/>
        <v>150</v>
      </c>
      <c r="R391" s="80" t="s">
        <v>430</v>
      </c>
      <c r="S391" s="81"/>
    </row>
    <row r="392" s="3" customFormat="1" ht="15.75" customHeight="1" spans="1:19">
      <c r="A392" s="28">
        <v>52</v>
      </c>
      <c r="B392" s="69" t="s">
        <v>490</v>
      </c>
      <c r="C392" s="69" t="s">
        <v>479</v>
      </c>
      <c r="D392" s="70"/>
      <c r="E392" s="71"/>
      <c r="F392" s="71"/>
      <c r="G392" s="28" t="s">
        <v>324</v>
      </c>
      <c r="H392" s="72">
        <v>1</v>
      </c>
      <c r="I392" s="73" t="s">
        <v>433</v>
      </c>
      <c r="J392" s="74"/>
      <c r="K392" s="75"/>
      <c r="L392" s="76"/>
      <c r="M392" s="77">
        <v>500</v>
      </c>
      <c r="N392" s="77">
        <v>0</v>
      </c>
      <c r="O392" s="78">
        <v>500</v>
      </c>
      <c r="P392" s="79">
        <v>0.3</v>
      </c>
      <c r="Q392" s="75">
        <f t="shared" si="7"/>
        <v>150</v>
      </c>
      <c r="R392" s="80" t="s">
        <v>430</v>
      </c>
      <c r="S392" s="81"/>
    </row>
    <row r="393" s="3" customFormat="1" ht="15.75" customHeight="1" spans="1:19">
      <c r="A393" s="28">
        <v>53</v>
      </c>
      <c r="B393" s="69" t="s">
        <v>491</v>
      </c>
      <c r="C393" s="69" t="s">
        <v>492</v>
      </c>
      <c r="D393" s="70"/>
      <c r="E393" s="71"/>
      <c r="F393" s="71"/>
      <c r="G393" s="28" t="s">
        <v>226</v>
      </c>
      <c r="H393" s="72">
        <v>1</v>
      </c>
      <c r="I393" s="73" t="s">
        <v>433</v>
      </c>
      <c r="J393" s="74"/>
      <c r="K393" s="75"/>
      <c r="L393" s="76"/>
      <c r="M393" s="77">
        <v>650</v>
      </c>
      <c r="N393" s="77">
        <v>0</v>
      </c>
      <c r="O393" s="78">
        <v>650</v>
      </c>
      <c r="P393" s="79">
        <v>0.1</v>
      </c>
      <c r="Q393" s="75">
        <f t="shared" si="7"/>
        <v>65</v>
      </c>
      <c r="R393" s="80" t="s">
        <v>430</v>
      </c>
      <c r="S393" s="81"/>
    </row>
    <row r="394" s="3" customFormat="1" ht="15.75" customHeight="1" spans="1:19">
      <c r="A394" s="28">
        <v>54</v>
      </c>
      <c r="B394" s="69" t="s">
        <v>493</v>
      </c>
      <c r="C394" s="69" t="s">
        <v>492</v>
      </c>
      <c r="D394" s="70"/>
      <c r="E394" s="71"/>
      <c r="F394" s="71"/>
      <c r="G394" s="28" t="s">
        <v>226</v>
      </c>
      <c r="H394" s="72">
        <v>1</v>
      </c>
      <c r="I394" s="73" t="s">
        <v>433</v>
      </c>
      <c r="J394" s="74"/>
      <c r="K394" s="75"/>
      <c r="L394" s="76"/>
      <c r="M394" s="77">
        <v>650</v>
      </c>
      <c r="N394" s="77">
        <v>0</v>
      </c>
      <c r="O394" s="78">
        <v>650</v>
      </c>
      <c r="P394" s="79">
        <v>0.1</v>
      </c>
      <c r="Q394" s="75">
        <f t="shared" si="7"/>
        <v>65</v>
      </c>
      <c r="R394" s="80" t="s">
        <v>430</v>
      </c>
      <c r="S394" s="81"/>
    </row>
    <row r="395" s="3" customFormat="1" ht="15.75" customHeight="1" spans="1:19">
      <c r="A395" s="28">
        <v>55</v>
      </c>
      <c r="B395" s="69" t="s">
        <v>494</v>
      </c>
      <c r="C395" s="69" t="s">
        <v>492</v>
      </c>
      <c r="D395" s="70"/>
      <c r="E395" s="71"/>
      <c r="F395" s="71"/>
      <c r="G395" s="28" t="s">
        <v>226</v>
      </c>
      <c r="H395" s="72">
        <v>1</v>
      </c>
      <c r="I395" s="73" t="s">
        <v>58</v>
      </c>
      <c r="J395" s="74"/>
      <c r="K395" s="75"/>
      <c r="L395" s="76"/>
      <c r="M395" s="77">
        <v>2781</v>
      </c>
      <c r="N395" s="77">
        <v>0</v>
      </c>
      <c r="O395" s="78">
        <v>2781</v>
      </c>
      <c r="P395" s="79">
        <v>0.1</v>
      </c>
      <c r="Q395" s="75">
        <f t="shared" si="7"/>
        <v>278.1</v>
      </c>
      <c r="R395" s="80" t="s">
        <v>430</v>
      </c>
      <c r="S395" s="81"/>
    </row>
    <row r="396" s="3" customFormat="1" ht="15.75" customHeight="1" spans="1:19">
      <c r="A396" s="28">
        <v>56</v>
      </c>
      <c r="B396" s="69" t="s">
        <v>495</v>
      </c>
      <c r="C396" s="69" t="s">
        <v>285</v>
      </c>
      <c r="D396" s="70"/>
      <c r="E396" s="71"/>
      <c r="F396" s="71"/>
      <c r="G396" s="28" t="s">
        <v>51</v>
      </c>
      <c r="H396" s="72">
        <v>1</v>
      </c>
      <c r="I396" s="73" t="s">
        <v>286</v>
      </c>
      <c r="J396" s="74"/>
      <c r="K396" s="75"/>
      <c r="L396" s="76"/>
      <c r="M396" s="77">
        <v>633.66</v>
      </c>
      <c r="N396" s="77">
        <v>63.34</v>
      </c>
      <c r="O396" s="78">
        <v>610</v>
      </c>
      <c r="P396" s="79">
        <v>0.3</v>
      </c>
      <c r="Q396" s="75">
        <f t="shared" si="7"/>
        <v>183</v>
      </c>
      <c r="R396" s="80" t="s">
        <v>430</v>
      </c>
      <c r="S396" s="81"/>
    </row>
    <row r="397" s="3" customFormat="1" ht="15.75" customHeight="1" spans="1:19">
      <c r="A397" s="28">
        <v>57</v>
      </c>
      <c r="B397" s="69" t="s">
        <v>496</v>
      </c>
      <c r="C397" s="69" t="s">
        <v>285</v>
      </c>
      <c r="D397" s="70"/>
      <c r="E397" s="71"/>
      <c r="F397" s="71"/>
      <c r="G397" s="28" t="s">
        <v>51</v>
      </c>
      <c r="H397" s="72">
        <v>1</v>
      </c>
      <c r="I397" s="73" t="s">
        <v>286</v>
      </c>
      <c r="J397" s="74"/>
      <c r="K397" s="75"/>
      <c r="L397" s="76"/>
      <c r="M397" s="77">
        <v>633.66</v>
      </c>
      <c r="N397" s="77">
        <v>63.34</v>
      </c>
      <c r="O397" s="78">
        <v>610</v>
      </c>
      <c r="P397" s="79">
        <v>0.3</v>
      </c>
      <c r="Q397" s="75">
        <f t="shared" si="7"/>
        <v>183</v>
      </c>
      <c r="R397" s="80" t="s">
        <v>430</v>
      </c>
      <c r="S397" s="81"/>
    </row>
    <row r="398" s="3" customFormat="1" ht="15.75" customHeight="1" spans="1:19">
      <c r="A398" s="28">
        <v>58</v>
      </c>
      <c r="B398" s="69" t="s">
        <v>497</v>
      </c>
      <c r="C398" s="69" t="s">
        <v>285</v>
      </c>
      <c r="D398" s="70"/>
      <c r="E398" s="71"/>
      <c r="F398" s="71"/>
      <c r="G398" s="28" t="s">
        <v>51</v>
      </c>
      <c r="H398" s="72">
        <v>1</v>
      </c>
      <c r="I398" s="73" t="s">
        <v>286</v>
      </c>
      <c r="J398" s="74"/>
      <c r="K398" s="75"/>
      <c r="L398" s="76"/>
      <c r="M398" s="77">
        <v>633.66</v>
      </c>
      <c r="N398" s="77">
        <v>63.34</v>
      </c>
      <c r="O398" s="78">
        <v>610</v>
      </c>
      <c r="P398" s="79">
        <v>0.3</v>
      </c>
      <c r="Q398" s="75">
        <f t="shared" si="7"/>
        <v>183</v>
      </c>
      <c r="R398" s="80" t="s">
        <v>430</v>
      </c>
      <c r="S398" s="81"/>
    </row>
    <row r="399" s="3" customFormat="1" ht="15.75" customHeight="1" spans="1:19">
      <c r="A399" s="28">
        <v>59</v>
      </c>
      <c r="B399" s="69" t="s">
        <v>498</v>
      </c>
      <c r="C399" s="69" t="s">
        <v>285</v>
      </c>
      <c r="D399" s="70"/>
      <c r="E399" s="71"/>
      <c r="F399" s="71"/>
      <c r="G399" s="28" t="s">
        <v>51</v>
      </c>
      <c r="H399" s="72">
        <v>1</v>
      </c>
      <c r="I399" s="73" t="s">
        <v>286</v>
      </c>
      <c r="J399" s="74"/>
      <c r="K399" s="75"/>
      <c r="L399" s="76"/>
      <c r="M399" s="77">
        <v>633.66</v>
      </c>
      <c r="N399" s="77">
        <v>63.34</v>
      </c>
      <c r="O399" s="78">
        <v>610</v>
      </c>
      <c r="P399" s="79">
        <v>0.3</v>
      </c>
      <c r="Q399" s="75">
        <f t="shared" si="7"/>
        <v>183</v>
      </c>
      <c r="R399" s="80" t="s">
        <v>430</v>
      </c>
      <c r="S399" s="81"/>
    </row>
    <row r="400" s="3" customFormat="1" ht="15.75" customHeight="1" spans="1:19">
      <c r="A400" s="28">
        <v>60</v>
      </c>
      <c r="B400" s="69" t="s">
        <v>499</v>
      </c>
      <c r="C400" s="69" t="s">
        <v>285</v>
      </c>
      <c r="D400" s="70"/>
      <c r="E400" s="71"/>
      <c r="F400" s="71"/>
      <c r="G400" s="28" t="s">
        <v>51</v>
      </c>
      <c r="H400" s="72">
        <v>1</v>
      </c>
      <c r="I400" s="73" t="s">
        <v>286</v>
      </c>
      <c r="J400" s="74"/>
      <c r="K400" s="75"/>
      <c r="L400" s="76"/>
      <c r="M400" s="77">
        <v>633.66</v>
      </c>
      <c r="N400" s="77">
        <v>63.34</v>
      </c>
      <c r="O400" s="78">
        <v>610</v>
      </c>
      <c r="P400" s="79">
        <v>0.3</v>
      </c>
      <c r="Q400" s="75">
        <f t="shared" si="7"/>
        <v>183</v>
      </c>
      <c r="R400" s="80" t="s">
        <v>430</v>
      </c>
      <c r="S400" s="81"/>
    </row>
    <row r="401" s="3" customFormat="1" ht="15.75" customHeight="1" spans="1:19">
      <c r="A401" s="28">
        <v>61</v>
      </c>
      <c r="B401" s="69" t="s">
        <v>500</v>
      </c>
      <c r="C401" s="69" t="s">
        <v>501</v>
      </c>
      <c r="D401" s="70"/>
      <c r="E401" s="71"/>
      <c r="F401" s="71"/>
      <c r="G401" s="28" t="s">
        <v>51</v>
      </c>
      <c r="H401" s="72">
        <v>1</v>
      </c>
      <c r="I401" s="73" t="s">
        <v>502</v>
      </c>
      <c r="J401" s="74"/>
      <c r="K401" s="75"/>
      <c r="L401" s="76"/>
      <c r="M401" s="77">
        <v>574.26</v>
      </c>
      <c r="N401" s="77">
        <v>0</v>
      </c>
      <c r="O401" s="78">
        <v>550</v>
      </c>
      <c r="P401" s="79">
        <v>0.3</v>
      </c>
      <c r="Q401" s="75">
        <f t="shared" si="7"/>
        <v>165</v>
      </c>
      <c r="R401" s="80" t="s">
        <v>430</v>
      </c>
      <c r="S401" s="81"/>
    </row>
    <row r="402" s="3" customFormat="1" ht="15.75" customHeight="1" spans="1:19">
      <c r="A402" s="28">
        <v>62</v>
      </c>
      <c r="B402" s="69" t="s">
        <v>503</v>
      </c>
      <c r="C402" s="69" t="s">
        <v>501</v>
      </c>
      <c r="D402" s="70"/>
      <c r="E402" s="71"/>
      <c r="F402" s="71"/>
      <c r="G402" s="28" t="s">
        <v>51</v>
      </c>
      <c r="H402" s="72">
        <v>1</v>
      </c>
      <c r="I402" s="73" t="s">
        <v>502</v>
      </c>
      <c r="J402" s="74"/>
      <c r="K402" s="75"/>
      <c r="L402" s="76"/>
      <c r="M402" s="77">
        <v>574.26</v>
      </c>
      <c r="N402" s="77">
        <v>0</v>
      </c>
      <c r="O402" s="78">
        <v>550</v>
      </c>
      <c r="P402" s="79">
        <v>0.35</v>
      </c>
      <c r="Q402" s="75">
        <f t="shared" si="7"/>
        <v>192.5</v>
      </c>
      <c r="R402" s="80" t="s">
        <v>430</v>
      </c>
      <c r="S402" s="81"/>
    </row>
    <row r="403" s="3" customFormat="1" ht="15.75" customHeight="1" spans="1:19">
      <c r="A403" s="28">
        <v>63</v>
      </c>
      <c r="B403" s="69" t="s">
        <v>504</v>
      </c>
      <c r="C403" s="69" t="s">
        <v>501</v>
      </c>
      <c r="D403" s="70"/>
      <c r="E403" s="71"/>
      <c r="F403" s="71"/>
      <c r="G403" s="28" t="s">
        <v>51</v>
      </c>
      <c r="H403" s="72">
        <v>1</v>
      </c>
      <c r="I403" s="73" t="s">
        <v>502</v>
      </c>
      <c r="J403" s="74"/>
      <c r="K403" s="75"/>
      <c r="L403" s="76"/>
      <c r="M403" s="77">
        <v>574.26</v>
      </c>
      <c r="N403" s="77">
        <v>0</v>
      </c>
      <c r="O403" s="78">
        <v>550</v>
      </c>
      <c r="P403" s="79">
        <v>0.35</v>
      </c>
      <c r="Q403" s="75">
        <f t="shared" si="7"/>
        <v>192.5</v>
      </c>
      <c r="R403" s="80" t="s">
        <v>430</v>
      </c>
      <c r="S403" s="81"/>
    </row>
    <row r="404" s="3" customFormat="1" ht="15.75" customHeight="1" spans="1:19">
      <c r="A404" s="28">
        <v>64</v>
      </c>
      <c r="B404" s="69" t="s">
        <v>505</v>
      </c>
      <c r="C404" s="69" t="s">
        <v>501</v>
      </c>
      <c r="D404" s="70"/>
      <c r="E404" s="71"/>
      <c r="F404" s="71"/>
      <c r="G404" s="28" t="s">
        <v>51</v>
      </c>
      <c r="H404" s="72">
        <v>1</v>
      </c>
      <c r="I404" s="73" t="s">
        <v>502</v>
      </c>
      <c r="J404" s="74"/>
      <c r="K404" s="75"/>
      <c r="L404" s="76"/>
      <c r="M404" s="77">
        <v>574.26</v>
      </c>
      <c r="N404" s="77">
        <v>0</v>
      </c>
      <c r="O404" s="78">
        <v>550</v>
      </c>
      <c r="P404" s="79">
        <v>0.35</v>
      </c>
      <c r="Q404" s="75">
        <f t="shared" si="7"/>
        <v>192.5</v>
      </c>
      <c r="R404" s="80" t="s">
        <v>430</v>
      </c>
      <c r="S404" s="81"/>
    </row>
    <row r="405" s="3" customFormat="1" ht="15.75" customHeight="1" spans="1:19">
      <c r="A405" s="28">
        <v>65</v>
      </c>
      <c r="B405" s="69" t="s">
        <v>506</v>
      </c>
      <c r="C405" s="69" t="s">
        <v>501</v>
      </c>
      <c r="D405" s="70"/>
      <c r="E405" s="71"/>
      <c r="F405" s="71"/>
      <c r="G405" s="28" t="s">
        <v>51</v>
      </c>
      <c r="H405" s="72">
        <v>1</v>
      </c>
      <c r="I405" s="73" t="s">
        <v>502</v>
      </c>
      <c r="J405" s="74"/>
      <c r="K405" s="75"/>
      <c r="L405" s="76"/>
      <c r="M405" s="77">
        <v>574.26</v>
      </c>
      <c r="N405" s="77">
        <v>0</v>
      </c>
      <c r="O405" s="78">
        <v>550</v>
      </c>
      <c r="P405" s="79">
        <v>0.35</v>
      </c>
      <c r="Q405" s="75">
        <f t="shared" si="7"/>
        <v>192.5</v>
      </c>
      <c r="R405" s="80" t="s">
        <v>430</v>
      </c>
      <c r="S405" s="81"/>
    </row>
    <row r="406" s="3" customFormat="1" ht="15.75" customHeight="1" spans="1:19">
      <c r="A406" s="28">
        <v>66</v>
      </c>
      <c r="B406" s="69" t="s">
        <v>507</v>
      </c>
      <c r="C406" s="69" t="s">
        <v>501</v>
      </c>
      <c r="D406" s="70"/>
      <c r="E406" s="71"/>
      <c r="F406" s="71"/>
      <c r="G406" s="28" t="s">
        <v>51</v>
      </c>
      <c r="H406" s="72">
        <v>1</v>
      </c>
      <c r="I406" s="73" t="s">
        <v>502</v>
      </c>
      <c r="J406" s="74"/>
      <c r="K406" s="75"/>
      <c r="L406" s="76"/>
      <c r="M406" s="77">
        <v>574.26</v>
      </c>
      <c r="N406" s="77">
        <v>0</v>
      </c>
      <c r="O406" s="78">
        <v>550</v>
      </c>
      <c r="P406" s="79">
        <v>0.35</v>
      </c>
      <c r="Q406" s="75">
        <f t="shared" si="7"/>
        <v>192.5</v>
      </c>
      <c r="R406" s="80" t="s">
        <v>430</v>
      </c>
      <c r="S406" s="81"/>
    </row>
    <row r="407" s="3" customFormat="1" ht="15.75" customHeight="1" spans="1:19">
      <c r="A407" s="28">
        <v>67</v>
      </c>
      <c r="B407" s="69" t="s">
        <v>508</v>
      </c>
      <c r="C407" s="69" t="s">
        <v>501</v>
      </c>
      <c r="D407" s="70"/>
      <c r="E407" s="71"/>
      <c r="F407" s="71"/>
      <c r="G407" s="28" t="s">
        <v>51</v>
      </c>
      <c r="H407" s="72">
        <v>1</v>
      </c>
      <c r="I407" s="73" t="s">
        <v>502</v>
      </c>
      <c r="J407" s="74"/>
      <c r="K407" s="75"/>
      <c r="L407" s="76"/>
      <c r="M407" s="77">
        <v>574.26</v>
      </c>
      <c r="N407" s="77">
        <v>0</v>
      </c>
      <c r="O407" s="78">
        <v>550</v>
      </c>
      <c r="P407" s="79">
        <v>0.35</v>
      </c>
      <c r="Q407" s="75">
        <f t="shared" si="7"/>
        <v>192.5</v>
      </c>
      <c r="R407" s="80" t="s">
        <v>430</v>
      </c>
      <c r="S407" s="81"/>
    </row>
    <row r="408" s="3" customFormat="1" ht="15.75" customHeight="1" spans="1:19">
      <c r="A408" s="28">
        <v>68</v>
      </c>
      <c r="B408" s="69" t="s">
        <v>509</v>
      </c>
      <c r="C408" s="69" t="s">
        <v>501</v>
      </c>
      <c r="D408" s="70"/>
      <c r="E408" s="71"/>
      <c r="F408" s="71"/>
      <c r="G408" s="28" t="s">
        <v>51</v>
      </c>
      <c r="H408" s="72">
        <v>1</v>
      </c>
      <c r="I408" s="73" t="s">
        <v>502</v>
      </c>
      <c r="J408" s="74"/>
      <c r="K408" s="75"/>
      <c r="L408" s="76"/>
      <c r="M408" s="77">
        <v>574.26</v>
      </c>
      <c r="N408" s="77">
        <v>0</v>
      </c>
      <c r="O408" s="78">
        <v>550</v>
      </c>
      <c r="P408" s="79">
        <v>0.35</v>
      </c>
      <c r="Q408" s="75">
        <f t="shared" si="7"/>
        <v>192.5</v>
      </c>
      <c r="R408" s="80" t="s">
        <v>430</v>
      </c>
      <c r="S408" s="81"/>
    </row>
    <row r="409" s="3" customFormat="1" ht="15.75" customHeight="1" spans="1:19">
      <c r="A409" s="28">
        <v>69</v>
      </c>
      <c r="B409" s="69" t="s">
        <v>510</v>
      </c>
      <c r="C409" s="69" t="s">
        <v>501</v>
      </c>
      <c r="D409" s="70"/>
      <c r="E409" s="71"/>
      <c r="F409" s="71"/>
      <c r="G409" s="28" t="s">
        <v>51</v>
      </c>
      <c r="H409" s="72">
        <v>1</v>
      </c>
      <c r="I409" s="73" t="s">
        <v>502</v>
      </c>
      <c r="J409" s="74"/>
      <c r="K409" s="75"/>
      <c r="L409" s="76"/>
      <c r="M409" s="77">
        <v>574.26</v>
      </c>
      <c r="N409" s="77">
        <v>0</v>
      </c>
      <c r="O409" s="78">
        <v>550</v>
      </c>
      <c r="P409" s="79">
        <v>0.35</v>
      </c>
      <c r="Q409" s="75">
        <f t="shared" si="7"/>
        <v>192.5</v>
      </c>
      <c r="R409" s="80" t="s">
        <v>430</v>
      </c>
      <c r="S409" s="81"/>
    </row>
    <row r="410" s="3" customFormat="1" ht="15.75" customHeight="1" spans="1:19">
      <c r="A410" s="28">
        <v>70</v>
      </c>
      <c r="B410" s="69" t="s">
        <v>511</v>
      </c>
      <c r="C410" s="69" t="s">
        <v>501</v>
      </c>
      <c r="D410" s="70"/>
      <c r="E410" s="71"/>
      <c r="F410" s="71"/>
      <c r="G410" s="28" t="s">
        <v>51</v>
      </c>
      <c r="H410" s="72">
        <v>1</v>
      </c>
      <c r="I410" s="73" t="s">
        <v>502</v>
      </c>
      <c r="J410" s="74"/>
      <c r="K410" s="75"/>
      <c r="L410" s="76"/>
      <c r="M410" s="77">
        <v>574.26</v>
      </c>
      <c r="N410" s="77">
        <v>0</v>
      </c>
      <c r="O410" s="78">
        <v>550</v>
      </c>
      <c r="P410" s="79">
        <v>0.35</v>
      </c>
      <c r="Q410" s="75">
        <f t="shared" si="7"/>
        <v>192.5</v>
      </c>
      <c r="R410" s="80" t="s">
        <v>430</v>
      </c>
      <c r="S410" s="81"/>
    </row>
    <row r="411" s="3" customFormat="1" ht="15.75" customHeight="1" spans="1:19">
      <c r="A411" s="28">
        <v>71</v>
      </c>
      <c r="B411" s="69" t="s">
        <v>512</v>
      </c>
      <c r="C411" s="69" t="s">
        <v>501</v>
      </c>
      <c r="D411" s="70"/>
      <c r="E411" s="71"/>
      <c r="F411" s="71"/>
      <c r="G411" s="28" t="s">
        <v>51</v>
      </c>
      <c r="H411" s="72">
        <v>1</v>
      </c>
      <c r="I411" s="73" t="s">
        <v>502</v>
      </c>
      <c r="J411" s="74"/>
      <c r="K411" s="75"/>
      <c r="L411" s="76"/>
      <c r="M411" s="77">
        <v>574.26</v>
      </c>
      <c r="N411" s="77">
        <v>0</v>
      </c>
      <c r="O411" s="78">
        <v>550</v>
      </c>
      <c r="P411" s="79">
        <v>0.35</v>
      </c>
      <c r="Q411" s="75">
        <f t="shared" si="7"/>
        <v>192.5</v>
      </c>
      <c r="R411" s="80" t="s">
        <v>430</v>
      </c>
      <c r="S411" s="81"/>
    </row>
    <row r="412" s="3" customFormat="1" ht="15.75" customHeight="1" spans="1:19">
      <c r="A412" s="28">
        <v>72</v>
      </c>
      <c r="B412" s="69" t="s">
        <v>513</v>
      </c>
      <c r="C412" s="69" t="s">
        <v>501</v>
      </c>
      <c r="D412" s="70"/>
      <c r="E412" s="71"/>
      <c r="F412" s="71"/>
      <c r="G412" s="28" t="s">
        <v>51</v>
      </c>
      <c r="H412" s="72">
        <v>1</v>
      </c>
      <c r="I412" s="73" t="s">
        <v>502</v>
      </c>
      <c r="J412" s="74"/>
      <c r="K412" s="75"/>
      <c r="L412" s="76"/>
      <c r="M412" s="77">
        <v>574.26</v>
      </c>
      <c r="N412" s="77">
        <v>0</v>
      </c>
      <c r="O412" s="78">
        <v>550</v>
      </c>
      <c r="P412" s="79">
        <v>0.35</v>
      </c>
      <c r="Q412" s="75">
        <f t="shared" si="7"/>
        <v>192.5</v>
      </c>
      <c r="R412" s="80" t="s">
        <v>430</v>
      </c>
      <c r="S412" s="81"/>
    </row>
    <row r="413" s="3" customFormat="1" ht="15.75" customHeight="1" spans="1:19">
      <c r="A413" s="28">
        <v>73</v>
      </c>
      <c r="B413" s="69" t="s">
        <v>514</v>
      </c>
      <c r="C413" s="69" t="s">
        <v>501</v>
      </c>
      <c r="D413" s="70"/>
      <c r="E413" s="71"/>
      <c r="F413" s="71"/>
      <c r="G413" s="28" t="s">
        <v>51</v>
      </c>
      <c r="H413" s="72">
        <v>1</v>
      </c>
      <c r="I413" s="73" t="s">
        <v>502</v>
      </c>
      <c r="J413" s="74"/>
      <c r="K413" s="75"/>
      <c r="L413" s="76"/>
      <c r="M413" s="77">
        <v>574.26</v>
      </c>
      <c r="N413" s="77">
        <v>0</v>
      </c>
      <c r="O413" s="78">
        <v>550</v>
      </c>
      <c r="P413" s="79">
        <v>0.35</v>
      </c>
      <c r="Q413" s="75">
        <f t="shared" si="7"/>
        <v>192.5</v>
      </c>
      <c r="R413" s="80" t="s">
        <v>430</v>
      </c>
      <c r="S413" s="81"/>
    </row>
    <row r="414" s="3" customFormat="1" ht="15.75" customHeight="1" spans="1:19">
      <c r="A414" s="28">
        <v>74</v>
      </c>
      <c r="B414" s="69" t="s">
        <v>515</v>
      </c>
      <c r="C414" s="69" t="s">
        <v>501</v>
      </c>
      <c r="D414" s="70"/>
      <c r="E414" s="71"/>
      <c r="F414" s="71"/>
      <c r="G414" s="28" t="s">
        <v>51</v>
      </c>
      <c r="H414" s="72">
        <v>1</v>
      </c>
      <c r="I414" s="73" t="s">
        <v>502</v>
      </c>
      <c r="J414" s="74"/>
      <c r="K414" s="75"/>
      <c r="L414" s="76"/>
      <c r="M414" s="77">
        <v>574.26</v>
      </c>
      <c r="N414" s="77">
        <v>0</v>
      </c>
      <c r="O414" s="78">
        <v>550</v>
      </c>
      <c r="P414" s="79">
        <v>0.35</v>
      </c>
      <c r="Q414" s="75">
        <f t="shared" si="7"/>
        <v>192.5</v>
      </c>
      <c r="R414" s="80" t="s">
        <v>430</v>
      </c>
      <c r="S414" s="81"/>
    </row>
    <row r="415" s="3" customFormat="1" ht="15.75" customHeight="1" spans="1:19">
      <c r="A415" s="28">
        <v>75</v>
      </c>
      <c r="B415" s="69" t="s">
        <v>516</v>
      </c>
      <c r="C415" s="69" t="s">
        <v>501</v>
      </c>
      <c r="D415" s="70"/>
      <c r="E415" s="71"/>
      <c r="F415" s="71"/>
      <c r="G415" s="28" t="s">
        <v>51</v>
      </c>
      <c r="H415" s="72">
        <v>1</v>
      </c>
      <c r="I415" s="73" t="s">
        <v>502</v>
      </c>
      <c r="J415" s="74"/>
      <c r="K415" s="75"/>
      <c r="L415" s="76"/>
      <c r="M415" s="77">
        <v>574.26</v>
      </c>
      <c r="N415" s="77">
        <v>0</v>
      </c>
      <c r="O415" s="78">
        <v>550</v>
      </c>
      <c r="P415" s="79">
        <v>0.35</v>
      </c>
      <c r="Q415" s="75">
        <f t="shared" si="7"/>
        <v>192.5</v>
      </c>
      <c r="R415" s="80" t="s">
        <v>430</v>
      </c>
      <c r="S415" s="81"/>
    </row>
    <row r="416" s="3" customFormat="1" ht="15.75" customHeight="1" spans="1:19">
      <c r="A416" s="28">
        <v>76</v>
      </c>
      <c r="B416" s="69" t="s">
        <v>517</v>
      </c>
      <c r="C416" s="69" t="s">
        <v>501</v>
      </c>
      <c r="D416" s="70"/>
      <c r="E416" s="71"/>
      <c r="F416" s="71"/>
      <c r="G416" s="28" t="s">
        <v>51</v>
      </c>
      <c r="H416" s="72">
        <v>1</v>
      </c>
      <c r="I416" s="73" t="s">
        <v>502</v>
      </c>
      <c r="J416" s="74"/>
      <c r="K416" s="75"/>
      <c r="L416" s="76"/>
      <c r="M416" s="77">
        <v>574.26</v>
      </c>
      <c r="N416" s="77">
        <v>0</v>
      </c>
      <c r="O416" s="78">
        <v>550</v>
      </c>
      <c r="P416" s="79">
        <v>0.35</v>
      </c>
      <c r="Q416" s="75">
        <f t="shared" si="7"/>
        <v>192.5</v>
      </c>
      <c r="R416" s="80" t="s">
        <v>430</v>
      </c>
      <c r="S416" s="81"/>
    </row>
    <row r="417" s="3" customFormat="1" ht="15.75" customHeight="1" spans="1:19">
      <c r="A417" s="28">
        <v>77</v>
      </c>
      <c r="B417" s="69" t="s">
        <v>518</v>
      </c>
      <c r="C417" s="69" t="s">
        <v>501</v>
      </c>
      <c r="D417" s="70"/>
      <c r="E417" s="71"/>
      <c r="F417" s="71"/>
      <c r="G417" s="28" t="s">
        <v>51</v>
      </c>
      <c r="H417" s="72">
        <v>1</v>
      </c>
      <c r="I417" s="73" t="s">
        <v>502</v>
      </c>
      <c r="J417" s="74"/>
      <c r="K417" s="75"/>
      <c r="L417" s="76"/>
      <c r="M417" s="77">
        <v>574.26</v>
      </c>
      <c r="N417" s="77">
        <v>0</v>
      </c>
      <c r="O417" s="78">
        <v>550</v>
      </c>
      <c r="P417" s="79">
        <v>0.35</v>
      </c>
      <c r="Q417" s="75">
        <f t="shared" si="7"/>
        <v>192.5</v>
      </c>
      <c r="R417" s="80" t="s">
        <v>430</v>
      </c>
      <c r="S417" s="81"/>
    </row>
    <row r="418" s="3" customFormat="1" ht="15.75" customHeight="1" spans="1:19">
      <c r="A418" s="28">
        <v>78</v>
      </c>
      <c r="B418" s="69" t="s">
        <v>519</v>
      </c>
      <c r="C418" s="69" t="s">
        <v>501</v>
      </c>
      <c r="D418" s="70"/>
      <c r="E418" s="71"/>
      <c r="F418" s="71"/>
      <c r="G418" s="28" t="s">
        <v>51</v>
      </c>
      <c r="H418" s="72">
        <v>1</v>
      </c>
      <c r="I418" s="73" t="s">
        <v>502</v>
      </c>
      <c r="J418" s="74"/>
      <c r="K418" s="75"/>
      <c r="L418" s="76"/>
      <c r="M418" s="77">
        <v>574.26</v>
      </c>
      <c r="N418" s="77">
        <v>0</v>
      </c>
      <c r="O418" s="78">
        <v>550</v>
      </c>
      <c r="P418" s="79">
        <v>0.35</v>
      </c>
      <c r="Q418" s="75">
        <f t="shared" si="7"/>
        <v>192.5</v>
      </c>
      <c r="R418" s="80" t="s">
        <v>430</v>
      </c>
      <c r="S418" s="81"/>
    </row>
    <row r="419" s="3" customFormat="1" ht="15.75" customHeight="1" spans="1:19">
      <c r="A419" s="28">
        <v>79</v>
      </c>
      <c r="B419" s="69" t="s">
        <v>520</v>
      </c>
      <c r="C419" s="69" t="s">
        <v>501</v>
      </c>
      <c r="D419" s="70"/>
      <c r="E419" s="71"/>
      <c r="F419" s="71"/>
      <c r="G419" s="28" t="s">
        <v>51</v>
      </c>
      <c r="H419" s="72">
        <v>1</v>
      </c>
      <c r="I419" s="73" t="s">
        <v>502</v>
      </c>
      <c r="J419" s="74"/>
      <c r="K419" s="75"/>
      <c r="L419" s="76"/>
      <c r="M419" s="77">
        <v>574.26</v>
      </c>
      <c r="N419" s="77">
        <v>0</v>
      </c>
      <c r="O419" s="78">
        <v>550</v>
      </c>
      <c r="P419" s="79">
        <v>0.35</v>
      </c>
      <c r="Q419" s="75">
        <f t="shared" si="7"/>
        <v>192.5</v>
      </c>
      <c r="R419" s="80" t="s">
        <v>430</v>
      </c>
      <c r="S419" s="81"/>
    </row>
    <row r="420" s="3" customFormat="1" ht="15.75" customHeight="1" spans="1:19">
      <c r="A420" s="28">
        <v>80</v>
      </c>
      <c r="B420" s="69" t="s">
        <v>521</v>
      </c>
      <c r="C420" s="69" t="s">
        <v>501</v>
      </c>
      <c r="D420" s="70"/>
      <c r="E420" s="71"/>
      <c r="F420" s="71"/>
      <c r="G420" s="28" t="s">
        <v>51</v>
      </c>
      <c r="H420" s="72">
        <v>1</v>
      </c>
      <c r="I420" s="73" t="s">
        <v>502</v>
      </c>
      <c r="J420" s="74"/>
      <c r="K420" s="75"/>
      <c r="L420" s="76"/>
      <c r="M420" s="77">
        <v>574.26</v>
      </c>
      <c r="N420" s="77">
        <v>0</v>
      </c>
      <c r="O420" s="78">
        <v>550</v>
      </c>
      <c r="P420" s="79">
        <v>0.35</v>
      </c>
      <c r="Q420" s="75">
        <f t="shared" si="7"/>
        <v>192.5</v>
      </c>
      <c r="R420" s="80" t="s">
        <v>430</v>
      </c>
      <c r="S420" s="81"/>
    </row>
    <row r="421" s="3" customFormat="1" ht="15.75" customHeight="1" spans="1:19">
      <c r="A421" s="28">
        <v>81</v>
      </c>
      <c r="B421" s="69" t="s">
        <v>522</v>
      </c>
      <c r="C421" s="69" t="s">
        <v>501</v>
      </c>
      <c r="D421" s="70"/>
      <c r="E421" s="71"/>
      <c r="F421" s="71"/>
      <c r="G421" s="28" t="s">
        <v>51</v>
      </c>
      <c r="H421" s="72">
        <v>1</v>
      </c>
      <c r="I421" s="73" t="s">
        <v>502</v>
      </c>
      <c r="J421" s="74"/>
      <c r="K421" s="75"/>
      <c r="L421" s="76"/>
      <c r="M421" s="77">
        <v>574.26</v>
      </c>
      <c r="N421" s="77">
        <v>0</v>
      </c>
      <c r="O421" s="78">
        <v>550</v>
      </c>
      <c r="P421" s="79">
        <v>0.35</v>
      </c>
      <c r="Q421" s="75">
        <f t="shared" si="7"/>
        <v>192.5</v>
      </c>
      <c r="R421" s="80" t="s">
        <v>430</v>
      </c>
      <c r="S421" s="81"/>
    </row>
    <row r="422" s="3" customFormat="1" ht="15.75" customHeight="1" spans="1:19">
      <c r="A422" s="28">
        <v>82</v>
      </c>
      <c r="B422" s="69" t="s">
        <v>523</v>
      </c>
      <c r="C422" s="69" t="s">
        <v>501</v>
      </c>
      <c r="D422" s="70"/>
      <c r="E422" s="71"/>
      <c r="F422" s="71"/>
      <c r="G422" s="28" t="s">
        <v>51</v>
      </c>
      <c r="H422" s="72">
        <v>1</v>
      </c>
      <c r="I422" s="73" t="s">
        <v>502</v>
      </c>
      <c r="J422" s="74"/>
      <c r="K422" s="75"/>
      <c r="L422" s="76"/>
      <c r="M422" s="77">
        <v>574.26</v>
      </c>
      <c r="N422" s="77">
        <v>0</v>
      </c>
      <c r="O422" s="78">
        <v>550</v>
      </c>
      <c r="P422" s="79">
        <v>0.35</v>
      </c>
      <c r="Q422" s="75">
        <f t="shared" si="7"/>
        <v>192.5</v>
      </c>
      <c r="R422" s="80" t="s">
        <v>430</v>
      </c>
      <c r="S422" s="81"/>
    </row>
    <row r="423" s="3" customFormat="1" ht="15.75" customHeight="1" spans="1:19">
      <c r="A423" s="28">
        <v>83</v>
      </c>
      <c r="B423" s="69" t="s">
        <v>524</v>
      </c>
      <c r="C423" s="69" t="s">
        <v>501</v>
      </c>
      <c r="D423" s="70"/>
      <c r="E423" s="71"/>
      <c r="F423" s="71"/>
      <c r="G423" s="28" t="s">
        <v>51</v>
      </c>
      <c r="H423" s="72">
        <v>1</v>
      </c>
      <c r="I423" s="73" t="s">
        <v>502</v>
      </c>
      <c r="J423" s="74"/>
      <c r="K423" s="75"/>
      <c r="L423" s="76"/>
      <c r="M423" s="77">
        <v>574.26</v>
      </c>
      <c r="N423" s="77">
        <v>0</v>
      </c>
      <c r="O423" s="78">
        <v>550</v>
      </c>
      <c r="P423" s="79">
        <v>0.35</v>
      </c>
      <c r="Q423" s="75">
        <f t="shared" si="7"/>
        <v>192.5</v>
      </c>
      <c r="R423" s="80" t="s">
        <v>430</v>
      </c>
      <c r="S423" s="81"/>
    </row>
    <row r="424" s="3" customFormat="1" ht="15.75" customHeight="1" spans="1:19">
      <c r="A424" s="28">
        <v>84</v>
      </c>
      <c r="B424" s="69" t="s">
        <v>525</v>
      </c>
      <c r="C424" s="69" t="s">
        <v>501</v>
      </c>
      <c r="D424" s="70"/>
      <c r="E424" s="71"/>
      <c r="F424" s="71"/>
      <c r="G424" s="28" t="s">
        <v>51</v>
      </c>
      <c r="H424" s="72">
        <v>1</v>
      </c>
      <c r="I424" s="73" t="s">
        <v>502</v>
      </c>
      <c r="J424" s="74"/>
      <c r="K424" s="75"/>
      <c r="L424" s="76"/>
      <c r="M424" s="77">
        <v>574.26</v>
      </c>
      <c r="N424" s="77">
        <v>0</v>
      </c>
      <c r="O424" s="78">
        <v>550</v>
      </c>
      <c r="P424" s="79">
        <v>0.35</v>
      </c>
      <c r="Q424" s="75">
        <f t="shared" si="7"/>
        <v>192.5</v>
      </c>
      <c r="R424" s="80" t="s">
        <v>430</v>
      </c>
      <c r="S424" s="81"/>
    </row>
    <row r="425" s="3" customFormat="1" ht="15.75" customHeight="1" spans="1:19">
      <c r="A425" s="28">
        <v>85</v>
      </c>
      <c r="B425" s="69" t="s">
        <v>526</v>
      </c>
      <c r="C425" s="69" t="s">
        <v>501</v>
      </c>
      <c r="D425" s="70"/>
      <c r="E425" s="71"/>
      <c r="F425" s="71"/>
      <c r="G425" s="28" t="s">
        <v>51</v>
      </c>
      <c r="H425" s="72">
        <v>1</v>
      </c>
      <c r="I425" s="73" t="s">
        <v>502</v>
      </c>
      <c r="J425" s="74"/>
      <c r="K425" s="75"/>
      <c r="L425" s="76"/>
      <c r="M425" s="77">
        <v>574.26</v>
      </c>
      <c r="N425" s="77">
        <v>0</v>
      </c>
      <c r="O425" s="78">
        <v>550</v>
      </c>
      <c r="P425" s="79">
        <v>0.35</v>
      </c>
      <c r="Q425" s="75">
        <f t="shared" si="7"/>
        <v>192.5</v>
      </c>
      <c r="R425" s="80" t="s">
        <v>430</v>
      </c>
      <c r="S425" s="81"/>
    </row>
    <row r="426" s="3" customFormat="1" ht="15.75" customHeight="1" spans="1:19">
      <c r="A426" s="28">
        <v>86</v>
      </c>
      <c r="B426" s="69" t="s">
        <v>527</v>
      </c>
      <c r="C426" s="69" t="s">
        <v>501</v>
      </c>
      <c r="D426" s="70"/>
      <c r="E426" s="71"/>
      <c r="F426" s="71"/>
      <c r="G426" s="28" t="s">
        <v>51</v>
      </c>
      <c r="H426" s="72">
        <v>1</v>
      </c>
      <c r="I426" s="73" t="s">
        <v>502</v>
      </c>
      <c r="J426" s="74"/>
      <c r="K426" s="75"/>
      <c r="L426" s="76"/>
      <c r="M426" s="77">
        <v>574.26</v>
      </c>
      <c r="N426" s="77">
        <v>0</v>
      </c>
      <c r="O426" s="78">
        <v>550</v>
      </c>
      <c r="P426" s="79">
        <v>0.35</v>
      </c>
      <c r="Q426" s="75">
        <f t="shared" si="7"/>
        <v>192.5</v>
      </c>
      <c r="R426" s="80" t="s">
        <v>430</v>
      </c>
      <c r="S426" s="81"/>
    </row>
    <row r="427" s="3" customFormat="1" ht="15.75" customHeight="1" spans="1:19">
      <c r="A427" s="28">
        <v>87</v>
      </c>
      <c r="B427" s="69" t="s">
        <v>528</v>
      </c>
      <c r="C427" s="69" t="s">
        <v>501</v>
      </c>
      <c r="D427" s="70"/>
      <c r="E427" s="71"/>
      <c r="F427" s="71"/>
      <c r="G427" s="28" t="s">
        <v>51</v>
      </c>
      <c r="H427" s="72">
        <v>1</v>
      </c>
      <c r="I427" s="73" t="s">
        <v>502</v>
      </c>
      <c r="J427" s="74"/>
      <c r="K427" s="75"/>
      <c r="L427" s="76"/>
      <c r="M427" s="77">
        <v>574.26</v>
      </c>
      <c r="N427" s="77">
        <v>0</v>
      </c>
      <c r="O427" s="78">
        <v>550</v>
      </c>
      <c r="P427" s="79">
        <v>0.35</v>
      </c>
      <c r="Q427" s="75">
        <f t="shared" si="7"/>
        <v>192.5</v>
      </c>
      <c r="R427" s="80" t="s">
        <v>430</v>
      </c>
      <c r="S427" s="81"/>
    </row>
    <row r="428" s="3" customFormat="1" ht="15.75" customHeight="1" spans="1:19">
      <c r="A428" s="28">
        <v>88</v>
      </c>
      <c r="B428" s="69" t="s">
        <v>529</v>
      </c>
      <c r="C428" s="69" t="s">
        <v>501</v>
      </c>
      <c r="D428" s="70"/>
      <c r="E428" s="71"/>
      <c r="F428" s="71"/>
      <c r="G428" s="28" t="s">
        <v>51</v>
      </c>
      <c r="H428" s="72">
        <v>1</v>
      </c>
      <c r="I428" s="73" t="s">
        <v>502</v>
      </c>
      <c r="J428" s="74"/>
      <c r="K428" s="75"/>
      <c r="L428" s="76"/>
      <c r="M428" s="77">
        <v>574.26</v>
      </c>
      <c r="N428" s="77">
        <v>0</v>
      </c>
      <c r="O428" s="78">
        <v>550</v>
      </c>
      <c r="P428" s="79">
        <v>0.35</v>
      </c>
      <c r="Q428" s="75">
        <f t="shared" si="7"/>
        <v>192.5</v>
      </c>
      <c r="R428" s="80" t="s">
        <v>430</v>
      </c>
      <c r="S428" s="81"/>
    </row>
    <row r="429" s="3" customFormat="1" ht="15.75" customHeight="1" spans="1:19">
      <c r="A429" s="28">
        <v>89</v>
      </c>
      <c r="B429" s="69" t="s">
        <v>530</v>
      </c>
      <c r="C429" s="69" t="s">
        <v>501</v>
      </c>
      <c r="D429" s="70"/>
      <c r="E429" s="71"/>
      <c r="F429" s="71"/>
      <c r="G429" s="28" t="s">
        <v>51</v>
      </c>
      <c r="H429" s="72">
        <v>1</v>
      </c>
      <c r="I429" s="73" t="s">
        <v>502</v>
      </c>
      <c r="J429" s="74"/>
      <c r="K429" s="75"/>
      <c r="L429" s="76"/>
      <c r="M429" s="77">
        <v>574.26</v>
      </c>
      <c r="N429" s="77">
        <v>0</v>
      </c>
      <c r="O429" s="78">
        <v>550</v>
      </c>
      <c r="P429" s="79">
        <v>0.35</v>
      </c>
      <c r="Q429" s="75">
        <f t="shared" si="7"/>
        <v>192.5</v>
      </c>
      <c r="R429" s="80" t="s">
        <v>430</v>
      </c>
      <c r="S429" s="81"/>
    </row>
    <row r="430" s="3" customFormat="1" ht="15.75" customHeight="1" spans="1:19">
      <c r="A430" s="28">
        <v>90</v>
      </c>
      <c r="B430" s="69" t="s">
        <v>531</v>
      </c>
      <c r="C430" s="69" t="s">
        <v>501</v>
      </c>
      <c r="D430" s="70"/>
      <c r="E430" s="71"/>
      <c r="F430" s="71"/>
      <c r="G430" s="28" t="s">
        <v>51</v>
      </c>
      <c r="H430" s="72">
        <v>1</v>
      </c>
      <c r="I430" s="73" t="s">
        <v>502</v>
      </c>
      <c r="J430" s="74"/>
      <c r="K430" s="75"/>
      <c r="L430" s="76"/>
      <c r="M430" s="77">
        <v>574.26</v>
      </c>
      <c r="N430" s="77">
        <v>0</v>
      </c>
      <c r="O430" s="78">
        <v>550</v>
      </c>
      <c r="P430" s="79">
        <v>0.35</v>
      </c>
      <c r="Q430" s="75">
        <f t="shared" si="7"/>
        <v>192.5</v>
      </c>
      <c r="R430" s="80" t="s">
        <v>430</v>
      </c>
      <c r="S430" s="81"/>
    </row>
    <row r="431" s="3" customFormat="1" ht="15.75" customHeight="1" spans="1:19">
      <c r="A431" s="28">
        <v>91</v>
      </c>
      <c r="B431" s="69" t="s">
        <v>532</v>
      </c>
      <c r="C431" s="69" t="s">
        <v>501</v>
      </c>
      <c r="D431" s="70"/>
      <c r="E431" s="71"/>
      <c r="F431" s="71"/>
      <c r="G431" s="28" t="s">
        <v>51</v>
      </c>
      <c r="H431" s="72">
        <v>1</v>
      </c>
      <c r="I431" s="73" t="s">
        <v>502</v>
      </c>
      <c r="J431" s="74"/>
      <c r="K431" s="75"/>
      <c r="L431" s="76"/>
      <c r="M431" s="77">
        <v>574.26</v>
      </c>
      <c r="N431" s="77">
        <v>0</v>
      </c>
      <c r="O431" s="78">
        <v>550</v>
      </c>
      <c r="P431" s="79">
        <v>0.35</v>
      </c>
      <c r="Q431" s="75">
        <f t="shared" si="7"/>
        <v>192.5</v>
      </c>
      <c r="R431" s="80" t="s">
        <v>430</v>
      </c>
      <c r="S431" s="81"/>
    </row>
    <row r="432" s="3" customFormat="1" ht="15.75" customHeight="1" spans="1:19">
      <c r="A432" s="28">
        <v>92</v>
      </c>
      <c r="B432" s="69" t="s">
        <v>533</v>
      </c>
      <c r="C432" s="69" t="s">
        <v>501</v>
      </c>
      <c r="D432" s="70"/>
      <c r="E432" s="71"/>
      <c r="F432" s="71"/>
      <c r="G432" s="28" t="s">
        <v>51</v>
      </c>
      <c r="H432" s="72">
        <v>1</v>
      </c>
      <c r="I432" s="73" t="s">
        <v>502</v>
      </c>
      <c r="J432" s="74"/>
      <c r="K432" s="75"/>
      <c r="L432" s="76"/>
      <c r="M432" s="77">
        <v>574.17</v>
      </c>
      <c r="N432" s="77">
        <v>0</v>
      </c>
      <c r="O432" s="78">
        <v>550</v>
      </c>
      <c r="P432" s="79">
        <v>0.35</v>
      </c>
      <c r="Q432" s="75">
        <f t="shared" si="7"/>
        <v>192.5</v>
      </c>
      <c r="R432" s="80" t="s">
        <v>430</v>
      </c>
      <c r="S432" s="81"/>
    </row>
    <row r="433" s="3" customFormat="1" ht="15.75" customHeight="1" spans="1:19">
      <c r="A433" s="28">
        <v>93</v>
      </c>
      <c r="B433" s="69" t="s">
        <v>534</v>
      </c>
      <c r="C433" s="69" t="s">
        <v>501</v>
      </c>
      <c r="D433" s="70"/>
      <c r="E433" s="71"/>
      <c r="F433" s="71"/>
      <c r="G433" s="28" t="s">
        <v>51</v>
      </c>
      <c r="H433" s="72">
        <v>1</v>
      </c>
      <c r="I433" s="73" t="s">
        <v>502</v>
      </c>
      <c r="J433" s="74"/>
      <c r="K433" s="75"/>
      <c r="L433" s="76"/>
      <c r="M433" s="77">
        <v>574.26</v>
      </c>
      <c r="N433" s="77">
        <v>0</v>
      </c>
      <c r="O433" s="78">
        <v>550</v>
      </c>
      <c r="P433" s="79">
        <v>0.35</v>
      </c>
      <c r="Q433" s="75">
        <f t="shared" si="7"/>
        <v>192.5</v>
      </c>
      <c r="R433" s="80" t="s">
        <v>430</v>
      </c>
      <c r="S433" s="81"/>
    </row>
    <row r="434" s="3" customFormat="1" ht="15.75" customHeight="1" spans="1:19">
      <c r="A434" s="28">
        <v>94</v>
      </c>
      <c r="B434" s="69" t="s">
        <v>535</v>
      </c>
      <c r="C434" s="69" t="s">
        <v>501</v>
      </c>
      <c r="D434" s="70"/>
      <c r="E434" s="71"/>
      <c r="F434" s="71"/>
      <c r="G434" s="28" t="s">
        <v>51</v>
      </c>
      <c r="H434" s="72">
        <v>1</v>
      </c>
      <c r="I434" s="73" t="s">
        <v>502</v>
      </c>
      <c r="J434" s="74"/>
      <c r="K434" s="75"/>
      <c r="L434" s="76"/>
      <c r="M434" s="77">
        <v>574.26</v>
      </c>
      <c r="N434" s="77">
        <v>0</v>
      </c>
      <c r="O434" s="78">
        <v>550</v>
      </c>
      <c r="P434" s="79">
        <v>0.35</v>
      </c>
      <c r="Q434" s="75">
        <f t="shared" si="7"/>
        <v>192.5</v>
      </c>
      <c r="R434" s="80" t="s">
        <v>430</v>
      </c>
      <c r="S434" s="81"/>
    </row>
    <row r="435" s="3" customFormat="1" ht="15.75" customHeight="1" spans="1:19">
      <c r="A435" s="28">
        <v>95</v>
      </c>
      <c r="B435" s="69" t="s">
        <v>536</v>
      </c>
      <c r="C435" s="69" t="s">
        <v>501</v>
      </c>
      <c r="D435" s="70"/>
      <c r="E435" s="71"/>
      <c r="F435" s="71"/>
      <c r="G435" s="28" t="s">
        <v>51</v>
      </c>
      <c r="H435" s="72">
        <v>1</v>
      </c>
      <c r="I435" s="73" t="s">
        <v>502</v>
      </c>
      <c r="J435" s="74"/>
      <c r="K435" s="75"/>
      <c r="L435" s="76"/>
      <c r="M435" s="77">
        <v>574.26</v>
      </c>
      <c r="N435" s="77">
        <v>0</v>
      </c>
      <c r="O435" s="78">
        <v>550</v>
      </c>
      <c r="P435" s="79">
        <v>0.35</v>
      </c>
      <c r="Q435" s="75">
        <f t="shared" si="7"/>
        <v>192.5</v>
      </c>
      <c r="R435" s="80" t="s">
        <v>430</v>
      </c>
      <c r="S435" s="81"/>
    </row>
    <row r="436" s="3" customFormat="1" ht="15.75" customHeight="1" spans="1:19">
      <c r="A436" s="28">
        <v>96</v>
      </c>
      <c r="B436" s="69" t="s">
        <v>537</v>
      </c>
      <c r="C436" s="69" t="s">
        <v>501</v>
      </c>
      <c r="D436" s="70"/>
      <c r="E436" s="71"/>
      <c r="F436" s="71"/>
      <c r="G436" s="28" t="s">
        <v>51</v>
      </c>
      <c r="H436" s="72">
        <v>1</v>
      </c>
      <c r="I436" s="73" t="s">
        <v>502</v>
      </c>
      <c r="J436" s="74"/>
      <c r="K436" s="75"/>
      <c r="L436" s="76"/>
      <c r="M436" s="77">
        <v>574.26</v>
      </c>
      <c r="N436" s="77">
        <v>0</v>
      </c>
      <c r="O436" s="78">
        <v>550</v>
      </c>
      <c r="P436" s="79">
        <v>0.35</v>
      </c>
      <c r="Q436" s="75">
        <f t="shared" si="7"/>
        <v>192.5</v>
      </c>
      <c r="R436" s="80" t="s">
        <v>430</v>
      </c>
      <c r="S436" s="81"/>
    </row>
    <row r="437" s="3" customFormat="1" ht="15.75" customHeight="1" spans="1:19">
      <c r="A437" s="28">
        <v>97</v>
      </c>
      <c r="B437" s="69" t="s">
        <v>538</v>
      </c>
      <c r="C437" s="69" t="s">
        <v>501</v>
      </c>
      <c r="D437" s="70"/>
      <c r="E437" s="71"/>
      <c r="F437" s="71"/>
      <c r="G437" s="28" t="s">
        <v>51</v>
      </c>
      <c r="H437" s="72">
        <v>1</v>
      </c>
      <c r="I437" s="73" t="s">
        <v>502</v>
      </c>
      <c r="J437" s="74"/>
      <c r="K437" s="75"/>
      <c r="L437" s="76"/>
      <c r="M437" s="77">
        <v>574.26</v>
      </c>
      <c r="N437" s="77">
        <v>0</v>
      </c>
      <c r="O437" s="78">
        <v>550</v>
      </c>
      <c r="P437" s="79">
        <v>0.35</v>
      </c>
      <c r="Q437" s="75">
        <f t="shared" si="7"/>
        <v>192.5</v>
      </c>
      <c r="R437" s="80" t="s">
        <v>430</v>
      </c>
      <c r="S437" s="81"/>
    </row>
    <row r="438" s="3" customFormat="1" ht="15.75" customHeight="1" spans="1:19">
      <c r="A438" s="28">
        <v>98</v>
      </c>
      <c r="B438" s="69" t="s">
        <v>539</v>
      </c>
      <c r="C438" s="69" t="s">
        <v>501</v>
      </c>
      <c r="D438" s="70"/>
      <c r="E438" s="71"/>
      <c r="F438" s="71"/>
      <c r="G438" s="28" t="s">
        <v>51</v>
      </c>
      <c r="H438" s="72">
        <v>1</v>
      </c>
      <c r="I438" s="73" t="s">
        <v>502</v>
      </c>
      <c r="J438" s="74"/>
      <c r="K438" s="75"/>
      <c r="L438" s="76"/>
      <c r="M438" s="77">
        <v>574.26</v>
      </c>
      <c r="N438" s="77">
        <v>0</v>
      </c>
      <c r="O438" s="78">
        <v>550</v>
      </c>
      <c r="P438" s="79">
        <v>0.35</v>
      </c>
      <c r="Q438" s="75">
        <f t="shared" si="7"/>
        <v>192.5</v>
      </c>
      <c r="R438" s="80" t="s">
        <v>430</v>
      </c>
      <c r="S438" s="81"/>
    </row>
    <row r="439" s="3" customFormat="1" ht="15.75" customHeight="1" spans="1:19">
      <c r="A439" s="28">
        <v>99</v>
      </c>
      <c r="B439" s="69" t="s">
        <v>540</v>
      </c>
      <c r="C439" s="69" t="s">
        <v>541</v>
      </c>
      <c r="D439" s="70"/>
      <c r="E439" s="71"/>
      <c r="F439" s="71"/>
      <c r="G439" s="28" t="s">
        <v>226</v>
      </c>
      <c r="H439" s="72">
        <v>1</v>
      </c>
      <c r="I439" s="73" t="s">
        <v>286</v>
      </c>
      <c r="J439" s="74"/>
      <c r="K439" s="75"/>
      <c r="L439" s="76"/>
      <c r="M439" s="77">
        <v>1445.54</v>
      </c>
      <c r="N439" s="77">
        <v>0</v>
      </c>
      <c r="O439" s="78">
        <v>1445</v>
      </c>
      <c r="P439" s="79">
        <v>0.25</v>
      </c>
      <c r="Q439" s="75">
        <f t="shared" si="7"/>
        <v>361.25</v>
      </c>
      <c r="R439" s="80"/>
      <c r="S439" s="81"/>
    </row>
    <row r="440" s="3" customFormat="1" ht="15.75" customHeight="1" spans="1:19">
      <c r="A440" s="28">
        <v>100</v>
      </c>
      <c r="B440" s="69" t="s">
        <v>542</v>
      </c>
      <c r="C440" s="69" t="s">
        <v>541</v>
      </c>
      <c r="D440" s="70"/>
      <c r="E440" s="71"/>
      <c r="F440" s="71"/>
      <c r="G440" s="28" t="s">
        <v>226</v>
      </c>
      <c r="H440" s="72">
        <v>1</v>
      </c>
      <c r="I440" s="73" t="s">
        <v>286</v>
      </c>
      <c r="J440" s="74"/>
      <c r="K440" s="75"/>
      <c r="L440" s="76"/>
      <c r="M440" s="77">
        <v>900.99</v>
      </c>
      <c r="N440" s="77">
        <v>0</v>
      </c>
      <c r="O440" s="78">
        <v>900</v>
      </c>
      <c r="P440" s="79">
        <v>0.25</v>
      </c>
      <c r="Q440" s="75">
        <f t="shared" si="7"/>
        <v>225</v>
      </c>
      <c r="R440" s="80"/>
      <c r="S440" s="81"/>
    </row>
    <row r="441" s="49" customFormat="1" ht="15.75" customHeight="1" spans="1:19">
      <c r="A441" s="28">
        <v>101</v>
      </c>
      <c r="B441" s="82"/>
      <c r="C441" s="82" t="s">
        <v>541</v>
      </c>
      <c r="D441" s="83"/>
      <c r="E441" s="84"/>
      <c r="F441" s="84"/>
      <c r="G441" s="85" t="s">
        <v>226</v>
      </c>
      <c r="H441" s="86">
        <v>1</v>
      </c>
      <c r="I441" s="87"/>
      <c r="J441" s="88"/>
      <c r="K441" s="89"/>
      <c r="L441" s="90"/>
      <c r="M441" s="91"/>
      <c r="N441" s="89"/>
      <c r="O441" s="92">
        <v>850</v>
      </c>
      <c r="P441" s="93">
        <v>0.3</v>
      </c>
      <c r="Q441" s="75">
        <f t="shared" si="7"/>
        <v>255</v>
      </c>
      <c r="R441" s="94" t="s">
        <v>543</v>
      </c>
    </row>
    <row r="442" s="49" customFormat="1" ht="15.75" customHeight="1" spans="1:19">
      <c r="A442" s="28">
        <v>102</v>
      </c>
      <c r="B442" s="82"/>
      <c r="C442" s="82" t="s">
        <v>544</v>
      </c>
      <c r="D442" s="83"/>
      <c r="E442" s="84"/>
      <c r="F442" s="84"/>
      <c r="G442" s="85" t="s">
        <v>226</v>
      </c>
      <c r="H442" s="86">
        <v>1</v>
      </c>
      <c r="I442" s="87"/>
      <c r="J442" s="88"/>
      <c r="K442" s="89"/>
      <c r="L442" s="90"/>
      <c r="M442" s="91"/>
      <c r="N442" s="89"/>
      <c r="O442" s="92">
        <v>1200</v>
      </c>
      <c r="P442" s="93">
        <v>0.2</v>
      </c>
      <c r="Q442" s="75">
        <f t="shared" si="7"/>
        <v>240</v>
      </c>
      <c r="R442" s="94" t="s">
        <v>543</v>
      </c>
    </row>
    <row r="443" s="49" customFormat="1" ht="15.75" customHeight="1" spans="1:19">
      <c r="A443" s="28">
        <v>103</v>
      </c>
      <c r="B443" s="82"/>
      <c r="C443" s="82" t="s">
        <v>545</v>
      </c>
      <c r="D443" s="83"/>
      <c r="E443" s="84"/>
      <c r="F443" s="84"/>
      <c r="G443" s="85" t="s">
        <v>51</v>
      </c>
      <c r="H443" s="86">
        <v>1</v>
      </c>
      <c r="I443" s="87"/>
      <c r="J443" s="88"/>
      <c r="K443" s="89"/>
      <c r="L443" s="90"/>
      <c r="M443" s="91"/>
      <c r="N443" s="89"/>
      <c r="O443" s="92">
        <v>500</v>
      </c>
      <c r="P443" s="93">
        <v>0.3</v>
      </c>
      <c r="Q443" s="75">
        <f t="shared" si="7"/>
        <v>150</v>
      </c>
      <c r="R443" s="94" t="s">
        <v>543</v>
      </c>
    </row>
    <row r="444" s="49" customFormat="1" ht="15.75" customHeight="1" spans="1:19">
      <c r="A444" s="28">
        <v>104</v>
      </c>
      <c r="B444" s="82"/>
      <c r="C444" s="82" t="s">
        <v>546</v>
      </c>
      <c r="D444" s="83"/>
      <c r="E444" s="84"/>
      <c r="F444" s="84"/>
      <c r="G444" s="85" t="s">
        <v>51</v>
      </c>
      <c r="H444" s="86">
        <v>2</v>
      </c>
      <c r="I444" s="87"/>
      <c r="J444" s="88"/>
      <c r="K444" s="89"/>
      <c r="L444" s="90"/>
      <c r="M444" s="91"/>
      <c r="N444" s="89"/>
      <c r="O444" s="92">
        <f>480*2</f>
        <v>960</v>
      </c>
      <c r="P444" s="93">
        <v>0.3</v>
      </c>
      <c r="Q444" s="75">
        <f t="shared" si="7"/>
        <v>288</v>
      </c>
      <c r="R444" s="94" t="s">
        <v>543</v>
      </c>
    </row>
    <row r="445" s="49" customFormat="1" ht="15.75" customHeight="1" spans="1:19">
      <c r="A445" s="28">
        <v>105</v>
      </c>
      <c r="B445" s="82"/>
      <c r="C445" s="82" t="s">
        <v>547</v>
      </c>
      <c r="D445" s="83"/>
      <c r="E445" s="84"/>
      <c r="F445" s="84"/>
      <c r="G445" s="85" t="s">
        <v>51</v>
      </c>
      <c r="H445" s="86">
        <v>1</v>
      </c>
      <c r="I445" s="87"/>
      <c r="J445" s="88"/>
      <c r="K445" s="89"/>
      <c r="L445" s="90"/>
      <c r="M445" s="91"/>
      <c r="N445" s="89"/>
      <c r="O445" s="92">
        <v>200</v>
      </c>
      <c r="P445" s="93">
        <v>0.3</v>
      </c>
      <c r="Q445" s="75">
        <f t="shared" si="7"/>
        <v>60</v>
      </c>
      <c r="R445" s="94" t="s">
        <v>543</v>
      </c>
    </row>
    <row r="446" s="49" customFormat="1" ht="15.75" customHeight="1" spans="1:19">
      <c r="A446" s="28">
        <v>106</v>
      </c>
      <c r="B446" s="82"/>
      <c r="C446" s="82" t="s">
        <v>548</v>
      </c>
      <c r="D446" s="83"/>
      <c r="E446" s="84"/>
      <c r="F446" s="84"/>
      <c r="G446" s="85" t="s">
        <v>226</v>
      </c>
      <c r="H446" s="86">
        <v>1</v>
      </c>
      <c r="I446" s="87"/>
      <c r="J446" s="88"/>
      <c r="K446" s="89"/>
      <c r="L446" s="90"/>
      <c r="M446" s="91"/>
      <c r="N446" s="89"/>
      <c r="O446" s="92">
        <v>2000</v>
      </c>
      <c r="P446" s="93">
        <v>0.16</v>
      </c>
      <c r="Q446" s="75">
        <f t="shared" si="7"/>
        <v>320</v>
      </c>
      <c r="R446" s="94" t="s">
        <v>543</v>
      </c>
    </row>
    <row r="447" s="49" customFormat="1" ht="15.75" customHeight="1" spans="1:19">
      <c r="A447" s="28">
        <v>107</v>
      </c>
      <c r="B447" s="82"/>
      <c r="C447" s="82" t="s">
        <v>549</v>
      </c>
      <c r="D447" s="83"/>
      <c r="E447" s="84"/>
      <c r="F447" s="84"/>
      <c r="G447" s="85" t="s">
        <v>226</v>
      </c>
      <c r="H447" s="86">
        <v>1</v>
      </c>
      <c r="I447" s="87"/>
      <c r="J447" s="88"/>
      <c r="K447" s="89"/>
      <c r="L447" s="90"/>
      <c r="M447" s="91"/>
      <c r="N447" s="89"/>
      <c r="O447" s="92">
        <v>550</v>
      </c>
      <c r="P447" s="93">
        <v>0.16</v>
      </c>
      <c r="Q447" s="75">
        <f t="shared" si="7"/>
        <v>88</v>
      </c>
      <c r="R447" s="94" t="s">
        <v>543</v>
      </c>
    </row>
    <row r="448" s="49" customFormat="1" ht="15.75" customHeight="1" spans="1:19">
      <c r="A448" s="28">
        <v>108</v>
      </c>
      <c r="B448" s="82"/>
      <c r="C448" s="82" t="s">
        <v>550</v>
      </c>
      <c r="D448" s="83"/>
      <c r="E448" s="84"/>
      <c r="F448" s="84"/>
      <c r="G448" s="85" t="s">
        <v>226</v>
      </c>
      <c r="H448" s="86">
        <v>1</v>
      </c>
      <c r="I448" s="87"/>
      <c r="J448" s="88"/>
      <c r="K448" s="89"/>
      <c r="L448" s="90"/>
      <c r="M448" s="91"/>
      <c r="N448" s="89"/>
      <c r="O448" s="92">
        <v>800</v>
      </c>
      <c r="P448" s="93">
        <v>0.1</v>
      </c>
      <c r="Q448" s="75">
        <f t="shared" si="7"/>
        <v>80</v>
      </c>
      <c r="R448" s="94" t="s">
        <v>543</v>
      </c>
    </row>
    <row r="449" s="49" customFormat="1" ht="15.75" customHeight="1" spans="1:20">
      <c r="A449" s="28">
        <v>109</v>
      </c>
      <c r="B449" s="82"/>
      <c r="C449" s="82" t="s">
        <v>551</v>
      </c>
      <c r="D449" s="83"/>
      <c r="E449" s="84"/>
      <c r="F449" s="84"/>
      <c r="G449" s="85" t="s">
        <v>226</v>
      </c>
      <c r="H449" s="86">
        <v>1</v>
      </c>
      <c r="I449" s="87"/>
      <c r="J449" s="88"/>
      <c r="K449" s="89"/>
      <c r="L449" s="90"/>
      <c r="M449" s="91"/>
      <c r="N449" s="89"/>
      <c r="O449" s="92">
        <v>1140</v>
      </c>
      <c r="P449" s="93">
        <v>0.3</v>
      </c>
      <c r="Q449" s="75">
        <f t="shared" si="7"/>
        <v>342</v>
      </c>
      <c r="R449" s="94" t="s">
        <v>543</v>
      </c>
    </row>
    <row r="450" s="49" customFormat="1" ht="15.75" customHeight="1" spans="1:20">
      <c r="A450" s="28">
        <v>110</v>
      </c>
      <c r="B450" s="82"/>
      <c r="C450" s="82" t="s">
        <v>552</v>
      </c>
      <c r="D450" s="83"/>
      <c r="E450" s="84"/>
      <c r="F450" s="84"/>
      <c r="G450" s="85" t="s">
        <v>226</v>
      </c>
      <c r="H450" s="86">
        <v>1</v>
      </c>
      <c r="I450" s="87"/>
      <c r="J450" s="88"/>
      <c r="K450" s="89"/>
      <c r="L450" s="90"/>
      <c r="M450" s="91"/>
      <c r="N450" s="89"/>
      <c r="O450" s="92">
        <v>950</v>
      </c>
      <c r="P450" s="93">
        <v>0.22</v>
      </c>
      <c r="Q450" s="75">
        <f t="shared" si="7"/>
        <v>209</v>
      </c>
      <c r="R450" s="94" t="s">
        <v>543</v>
      </c>
      <c r="T450" s="49">
        <v>35134.85</v>
      </c>
    </row>
    <row r="451" s="50" customFormat="1" ht="15.75" customHeight="1" spans="1:20">
      <c r="A451" s="95">
        <v>44</v>
      </c>
      <c r="B451" s="96" t="s">
        <v>553</v>
      </c>
      <c r="C451" s="96" t="s">
        <v>554</v>
      </c>
      <c r="D451" s="97"/>
      <c r="E451" s="98"/>
      <c r="F451" s="98"/>
      <c r="G451" s="95" t="s">
        <v>51</v>
      </c>
      <c r="H451" s="99">
        <v>1</v>
      </c>
      <c r="I451" s="100" t="s">
        <v>36</v>
      </c>
      <c r="J451" s="101"/>
      <c r="K451" s="102"/>
      <c r="L451" s="103"/>
      <c r="M451" s="104">
        <v>7881.19</v>
      </c>
      <c r="N451" s="104">
        <v>0</v>
      </c>
      <c r="O451" s="105">
        <v>7487</v>
      </c>
      <c r="P451" s="106">
        <v>0.15</v>
      </c>
      <c r="Q451" s="102">
        <f t="shared" ref="Q451:Q471" si="8">O451*P451</f>
        <v>1123.05</v>
      </c>
      <c r="R451" s="107"/>
    </row>
    <row r="452" s="50" customFormat="1" ht="15.75" customHeight="1" spans="1:20">
      <c r="A452" s="95">
        <v>45</v>
      </c>
      <c r="B452" s="96" t="s">
        <v>555</v>
      </c>
      <c r="C452" s="96" t="s">
        <v>288</v>
      </c>
      <c r="D452" s="97"/>
      <c r="E452" s="98"/>
      <c r="F452" s="98"/>
      <c r="G452" s="95" t="s">
        <v>51</v>
      </c>
      <c r="H452" s="99">
        <v>1</v>
      </c>
      <c r="I452" s="100" t="s">
        <v>286</v>
      </c>
      <c r="J452" s="101"/>
      <c r="K452" s="102"/>
      <c r="L452" s="103"/>
      <c r="M452" s="104">
        <v>3938.06</v>
      </c>
      <c r="N452" s="104">
        <v>0</v>
      </c>
      <c r="O452" s="105">
        <v>3741</v>
      </c>
      <c r="P452" s="106">
        <v>0.15</v>
      </c>
      <c r="Q452" s="102">
        <f t="shared" si="8"/>
        <v>561.15</v>
      </c>
      <c r="R452" s="107"/>
    </row>
    <row r="453" s="50" customFormat="1" ht="15.75" customHeight="1" spans="1:20">
      <c r="A453" s="95">
        <v>46</v>
      </c>
      <c r="B453" s="96" t="s">
        <v>556</v>
      </c>
      <c r="C453" s="96" t="s">
        <v>326</v>
      </c>
      <c r="D453" s="97"/>
      <c r="E453" s="98"/>
      <c r="F453" s="98"/>
      <c r="G453" s="95" t="s">
        <v>226</v>
      </c>
      <c r="H453" s="99">
        <v>1</v>
      </c>
      <c r="I453" s="100" t="s">
        <v>36</v>
      </c>
      <c r="J453" s="101"/>
      <c r="K453" s="102"/>
      <c r="L453" s="103"/>
      <c r="M453" s="104">
        <v>3089.11</v>
      </c>
      <c r="N453" s="104">
        <v>0</v>
      </c>
      <c r="O453" s="105">
        <v>2935</v>
      </c>
      <c r="P453" s="106">
        <v>0.4</v>
      </c>
      <c r="Q453" s="102">
        <f t="shared" si="8"/>
        <v>1174</v>
      </c>
      <c r="R453" s="107"/>
    </row>
    <row r="454" s="50" customFormat="1" ht="15.75" customHeight="1" spans="1:20">
      <c r="A454" s="95">
        <v>47</v>
      </c>
      <c r="B454" s="96" t="s">
        <v>557</v>
      </c>
      <c r="C454" s="96" t="s">
        <v>326</v>
      </c>
      <c r="D454" s="97"/>
      <c r="E454" s="98"/>
      <c r="F454" s="98"/>
      <c r="G454" s="95" t="s">
        <v>226</v>
      </c>
      <c r="H454" s="99">
        <v>1</v>
      </c>
      <c r="I454" s="100" t="s">
        <v>343</v>
      </c>
      <c r="J454" s="101"/>
      <c r="K454" s="102"/>
      <c r="L454" s="103"/>
      <c r="M454" s="104">
        <v>4266.05</v>
      </c>
      <c r="N454" s="104">
        <v>0</v>
      </c>
      <c r="O454" s="105">
        <v>4053</v>
      </c>
      <c r="P454" s="106">
        <v>0.42</v>
      </c>
      <c r="Q454" s="102">
        <f t="shared" si="8"/>
        <v>1702.26</v>
      </c>
      <c r="R454" s="107"/>
    </row>
    <row r="455" s="50" customFormat="1" ht="15.75" customHeight="1" spans="1:20">
      <c r="A455" s="95">
        <v>48</v>
      </c>
      <c r="B455" s="96" t="s">
        <v>558</v>
      </c>
      <c r="C455" s="96" t="s">
        <v>474</v>
      </c>
      <c r="D455" s="97"/>
      <c r="E455" s="98"/>
      <c r="F455" s="98"/>
      <c r="G455" s="95" t="s">
        <v>226</v>
      </c>
      <c r="H455" s="99">
        <v>1</v>
      </c>
      <c r="I455" s="100" t="s">
        <v>52</v>
      </c>
      <c r="J455" s="101"/>
      <c r="K455" s="102"/>
      <c r="L455" s="103"/>
      <c r="M455" s="104">
        <v>3274.34</v>
      </c>
      <c r="N455" s="104">
        <v>0</v>
      </c>
      <c r="O455" s="105">
        <v>3110</v>
      </c>
      <c r="P455" s="106">
        <v>0.4</v>
      </c>
      <c r="Q455" s="102">
        <f t="shared" si="8"/>
        <v>1244</v>
      </c>
      <c r="R455" s="107"/>
    </row>
    <row r="456" s="50" customFormat="1" ht="15.75" customHeight="1" spans="1:20">
      <c r="A456" s="95">
        <v>49</v>
      </c>
      <c r="B456" s="96" t="s">
        <v>559</v>
      </c>
      <c r="C456" s="96" t="s">
        <v>474</v>
      </c>
      <c r="D456" s="97"/>
      <c r="E456" s="98"/>
      <c r="F456" s="98"/>
      <c r="G456" s="95" t="s">
        <v>226</v>
      </c>
      <c r="H456" s="99">
        <v>1</v>
      </c>
      <c r="I456" s="100" t="s">
        <v>52</v>
      </c>
      <c r="J456" s="101"/>
      <c r="K456" s="102"/>
      <c r="L456" s="103"/>
      <c r="M456" s="104">
        <v>3274.34</v>
      </c>
      <c r="N456" s="104">
        <v>0</v>
      </c>
      <c r="O456" s="105">
        <v>3110</v>
      </c>
      <c r="P456" s="106">
        <v>0.4</v>
      </c>
      <c r="Q456" s="102">
        <f t="shared" si="8"/>
        <v>1244</v>
      </c>
      <c r="R456" s="107"/>
    </row>
    <row r="457" s="50" customFormat="1" ht="15.75" customHeight="1" spans="1:20">
      <c r="A457" s="95">
        <v>50</v>
      </c>
      <c r="B457" s="96" t="s">
        <v>560</v>
      </c>
      <c r="C457" s="96" t="s">
        <v>474</v>
      </c>
      <c r="D457" s="97"/>
      <c r="E457" s="98"/>
      <c r="F457" s="98"/>
      <c r="G457" s="95" t="s">
        <v>226</v>
      </c>
      <c r="H457" s="99">
        <v>1</v>
      </c>
      <c r="I457" s="100" t="s">
        <v>52</v>
      </c>
      <c r="J457" s="101"/>
      <c r="K457" s="102"/>
      <c r="L457" s="103"/>
      <c r="M457" s="104">
        <v>3274.33</v>
      </c>
      <c r="N457" s="104">
        <v>0</v>
      </c>
      <c r="O457" s="105">
        <v>3110</v>
      </c>
      <c r="P457" s="106">
        <v>0.4</v>
      </c>
      <c r="Q457" s="102">
        <f t="shared" si="8"/>
        <v>1244</v>
      </c>
      <c r="R457" s="107"/>
    </row>
    <row r="458" s="50" customFormat="1" ht="15.75" customHeight="1" spans="1:20">
      <c r="A458" s="95">
        <v>51</v>
      </c>
      <c r="B458" s="96" t="s">
        <v>561</v>
      </c>
      <c r="C458" s="96" t="s">
        <v>378</v>
      </c>
      <c r="D458" s="97"/>
      <c r="E458" s="98"/>
      <c r="F458" s="98"/>
      <c r="G458" s="95" t="s">
        <v>51</v>
      </c>
      <c r="H458" s="99">
        <v>1</v>
      </c>
      <c r="I458" s="100" t="s">
        <v>52</v>
      </c>
      <c r="J458" s="101"/>
      <c r="K458" s="102"/>
      <c r="L458" s="103"/>
      <c r="M458" s="104">
        <v>400</v>
      </c>
      <c r="N458" s="104">
        <v>0</v>
      </c>
      <c r="O458" s="105">
        <v>400</v>
      </c>
      <c r="P458" s="106">
        <v>0.3</v>
      </c>
      <c r="Q458" s="102">
        <f t="shared" si="8"/>
        <v>120</v>
      </c>
      <c r="R458" s="107"/>
    </row>
    <row r="459" s="50" customFormat="1" ht="15.75" customHeight="1" spans="1:20">
      <c r="A459" s="95">
        <v>52</v>
      </c>
      <c r="B459" s="96" t="s">
        <v>562</v>
      </c>
      <c r="C459" s="96" t="s">
        <v>378</v>
      </c>
      <c r="D459" s="97"/>
      <c r="E459" s="98"/>
      <c r="F459" s="98"/>
      <c r="G459" s="95" t="s">
        <v>51</v>
      </c>
      <c r="H459" s="99">
        <v>1</v>
      </c>
      <c r="I459" s="100" t="s">
        <v>52</v>
      </c>
      <c r="J459" s="101"/>
      <c r="K459" s="102"/>
      <c r="L459" s="103"/>
      <c r="M459" s="104">
        <v>400</v>
      </c>
      <c r="N459" s="104">
        <v>0</v>
      </c>
      <c r="O459" s="105">
        <v>400</v>
      </c>
      <c r="P459" s="106">
        <v>0.3</v>
      </c>
      <c r="Q459" s="102">
        <f t="shared" si="8"/>
        <v>120</v>
      </c>
      <c r="R459" s="107"/>
    </row>
    <row r="460" s="50" customFormat="1" ht="15.75" customHeight="1" spans="1:20">
      <c r="A460" s="95">
        <v>53</v>
      </c>
      <c r="B460" s="96" t="s">
        <v>563</v>
      </c>
      <c r="C460" s="96" t="s">
        <v>378</v>
      </c>
      <c r="D460" s="97"/>
      <c r="E460" s="98"/>
      <c r="F460" s="98"/>
      <c r="G460" s="95" t="s">
        <v>51</v>
      </c>
      <c r="H460" s="99">
        <v>1</v>
      </c>
      <c r="I460" s="100" t="s">
        <v>52</v>
      </c>
      <c r="J460" s="101"/>
      <c r="K460" s="102"/>
      <c r="L460" s="103"/>
      <c r="M460" s="104">
        <v>400</v>
      </c>
      <c r="N460" s="104">
        <v>0</v>
      </c>
      <c r="O460" s="105">
        <v>400</v>
      </c>
      <c r="P460" s="106">
        <v>0.3</v>
      </c>
      <c r="Q460" s="102">
        <f t="shared" si="8"/>
        <v>120</v>
      </c>
      <c r="R460" s="107"/>
    </row>
    <row r="461" s="50" customFormat="1" ht="15.75" customHeight="1" spans="1:20">
      <c r="A461" s="95">
        <v>54</v>
      </c>
      <c r="B461" s="96" t="s">
        <v>564</v>
      </c>
      <c r="C461" s="96" t="s">
        <v>378</v>
      </c>
      <c r="D461" s="97"/>
      <c r="E461" s="98"/>
      <c r="F461" s="98"/>
      <c r="G461" s="95" t="s">
        <v>51</v>
      </c>
      <c r="H461" s="99">
        <v>1</v>
      </c>
      <c r="I461" s="100" t="s">
        <v>52</v>
      </c>
      <c r="J461" s="101"/>
      <c r="K461" s="102"/>
      <c r="L461" s="103"/>
      <c r="M461" s="104">
        <v>400</v>
      </c>
      <c r="N461" s="104">
        <v>0</v>
      </c>
      <c r="O461" s="105">
        <v>400</v>
      </c>
      <c r="P461" s="106">
        <v>0.3</v>
      </c>
      <c r="Q461" s="102">
        <f t="shared" si="8"/>
        <v>120</v>
      </c>
      <c r="R461" s="107"/>
    </row>
    <row r="462" s="50" customFormat="1" ht="15.75" customHeight="1" spans="1:20">
      <c r="A462" s="95">
        <v>55</v>
      </c>
      <c r="B462" s="96" t="s">
        <v>565</v>
      </c>
      <c r="C462" s="96" t="s">
        <v>378</v>
      </c>
      <c r="D462" s="97"/>
      <c r="E462" s="98"/>
      <c r="F462" s="98"/>
      <c r="G462" s="95" t="s">
        <v>51</v>
      </c>
      <c r="H462" s="99">
        <v>1</v>
      </c>
      <c r="I462" s="100" t="s">
        <v>52</v>
      </c>
      <c r="J462" s="101"/>
      <c r="K462" s="102"/>
      <c r="L462" s="103"/>
      <c r="M462" s="104">
        <v>400</v>
      </c>
      <c r="N462" s="104">
        <v>0</v>
      </c>
      <c r="O462" s="105">
        <v>400</v>
      </c>
      <c r="P462" s="106">
        <v>0.3</v>
      </c>
      <c r="Q462" s="102">
        <f t="shared" si="8"/>
        <v>120</v>
      </c>
      <c r="R462" s="107"/>
    </row>
    <row r="463" s="50" customFormat="1" ht="15.75" customHeight="1" spans="1:20">
      <c r="A463" s="95">
        <v>56</v>
      </c>
      <c r="B463" s="96" t="s">
        <v>566</v>
      </c>
      <c r="C463" s="96" t="s">
        <v>378</v>
      </c>
      <c r="D463" s="97"/>
      <c r="E463" s="98"/>
      <c r="F463" s="98"/>
      <c r="G463" s="95" t="s">
        <v>51</v>
      </c>
      <c r="H463" s="99">
        <v>1</v>
      </c>
      <c r="I463" s="100" t="s">
        <v>52</v>
      </c>
      <c r="J463" s="101"/>
      <c r="K463" s="102"/>
      <c r="L463" s="103"/>
      <c r="M463" s="104">
        <v>400</v>
      </c>
      <c r="N463" s="104">
        <v>0</v>
      </c>
      <c r="O463" s="105">
        <v>400</v>
      </c>
      <c r="P463" s="106">
        <v>0.3</v>
      </c>
      <c r="Q463" s="102">
        <f t="shared" si="8"/>
        <v>120</v>
      </c>
      <c r="R463" s="107"/>
    </row>
    <row r="464" s="50" customFormat="1" ht="15.75" customHeight="1" spans="1:20">
      <c r="A464" s="95">
        <v>57</v>
      </c>
      <c r="B464" s="96" t="s">
        <v>567</v>
      </c>
      <c r="C464" s="96" t="s">
        <v>378</v>
      </c>
      <c r="D464" s="97"/>
      <c r="E464" s="98"/>
      <c r="F464" s="98"/>
      <c r="G464" s="95" t="s">
        <v>51</v>
      </c>
      <c r="H464" s="99">
        <v>1</v>
      </c>
      <c r="I464" s="100" t="s">
        <v>52</v>
      </c>
      <c r="J464" s="101"/>
      <c r="K464" s="102"/>
      <c r="L464" s="103"/>
      <c r="M464" s="104">
        <v>400</v>
      </c>
      <c r="N464" s="104">
        <v>0</v>
      </c>
      <c r="O464" s="105">
        <v>400</v>
      </c>
      <c r="P464" s="106">
        <v>0.3</v>
      </c>
      <c r="Q464" s="102">
        <f t="shared" si="8"/>
        <v>120</v>
      </c>
      <c r="R464" s="107"/>
    </row>
    <row r="465" s="50" customFormat="1" ht="15.75" customHeight="1" spans="1:18">
      <c r="A465" s="95">
        <v>58</v>
      </c>
      <c r="B465" s="96" t="s">
        <v>568</v>
      </c>
      <c r="C465" s="96" t="s">
        <v>378</v>
      </c>
      <c r="D465" s="97"/>
      <c r="E465" s="98"/>
      <c r="F465" s="98"/>
      <c r="G465" s="95" t="s">
        <v>51</v>
      </c>
      <c r="H465" s="99">
        <v>1</v>
      </c>
      <c r="I465" s="100" t="s">
        <v>52</v>
      </c>
      <c r="J465" s="101"/>
      <c r="K465" s="102"/>
      <c r="L465" s="103"/>
      <c r="M465" s="104">
        <v>400</v>
      </c>
      <c r="N465" s="104">
        <v>0</v>
      </c>
      <c r="O465" s="105">
        <v>400</v>
      </c>
      <c r="P465" s="106">
        <v>0.3</v>
      </c>
      <c r="Q465" s="102">
        <f t="shared" si="8"/>
        <v>120</v>
      </c>
      <c r="R465" s="107"/>
    </row>
    <row r="466" s="50" customFormat="1" ht="15.75" customHeight="1" spans="1:18">
      <c r="A466" s="95">
        <v>59</v>
      </c>
      <c r="B466" s="96" t="s">
        <v>569</v>
      </c>
      <c r="C466" s="96" t="s">
        <v>378</v>
      </c>
      <c r="D466" s="97"/>
      <c r="E466" s="98"/>
      <c r="F466" s="98"/>
      <c r="G466" s="95" t="s">
        <v>51</v>
      </c>
      <c r="H466" s="99">
        <v>1</v>
      </c>
      <c r="I466" s="100" t="s">
        <v>52</v>
      </c>
      <c r="J466" s="101"/>
      <c r="K466" s="102"/>
      <c r="L466" s="103"/>
      <c r="M466" s="104">
        <v>400</v>
      </c>
      <c r="N466" s="104">
        <v>0</v>
      </c>
      <c r="O466" s="105">
        <v>400</v>
      </c>
      <c r="P466" s="106">
        <v>0.3</v>
      </c>
      <c r="Q466" s="102">
        <f t="shared" si="8"/>
        <v>120</v>
      </c>
      <c r="R466" s="107"/>
    </row>
    <row r="467" s="50" customFormat="1" ht="15.75" customHeight="1" spans="1:18">
      <c r="A467" s="95">
        <v>60</v>
      </c>
      <c r="B467" s="96" t="s">
        <v>570</v>
      </c>
      <c r="C467" s="96" t="s">
        <v>378</v>
      </c>
      <c r="D467" s="97"/>
      <c r="E467" s="98"/>
      <c r="F467" s="98"/>
      <c r="G467" s="95" t="s">
        <v>51</v>
      </c>
      <c r="H467" s="99">
        <v>1</v>
      </c>
      <c r="I467" s="100" t="s">
        <v>52</v>
      </c>
      <c r="J467" s="101"/>
      <c r="K467" s="102"/>
      <c r="L467" s="103"/>
      <c r="M467" s="104">
        <v>400</v>
      </c>
      <c r="N467" s="104">
        <v>0</v>
      </c>
      <c r="O467" s="105">
        <v>400</v>
      </c>
      <c r="P467" s="106">
        <v>0.3</v>
      </c>
      <c r="Q467" s="102">
        <f t="shared" si="8"/>
        <v>120</v>
      </c>
      <c r="R467" s="107"/>
    </row>
    <row r="468" s="51" customFormat="1" ht="15.75" customHeight="1" spans="1:18">
      <c r="A468" s="108">
        <v>61</v>
      </c>
      <c r="B468" s="109"/>
      <c r="C468" s="109" t="s">
        <v>88</v>
      </c>
      <c r="D468" s="110"/>
      <c r="E468" s="111"/>
      <c r="F468" s="111"/>
      <c r="G468" s="108" t="s">
        <v>51</v>
      </c>
      <c r="H468" s="112">
        <f>10-6</f>
        <v>4</v>
      </c>
      <c r="I468" s="113"/>
      <c r="J468" s="114"/>
      <c r="K468" s="115"/>
      <c r="L468" s="116"/>
      <c r="M468" s="117"/>
      <c r="N468" s="115"/>
      <c r="O468" s="118">
        <f>130*4</f>
        <v>520</v>
      </c>
      <c r="P468" s="119">
        <v>0.3</v>
      </c>
      <c r="Q468" s="102">
        <f t="shared" si="8"/>
        <v>156</v>
      </c>
      <c r="R468" s="120" t="s">
        <v>571</v>
      </c>
    </row>
    <row r="469" s="51" customFormat="1" ht="15.75" customHeight="1" spans="1:18">
      <c r="A469" s="108">
        <v>62</v>
      </c>
      <c r="B469" s="109"/>
      <c r="C469" s="109" t="s">
        <v>429</v>
      </c>
      <c r="D469" s="110"/>
      <c r="E469" s="111"/>
      <c r="F469" s="111"/>
      <c r="G469" s="108"/>
      <c r="H469" s="112">
        <f>4-2</f>
        <v>2</v>
      </c>
      <c r="I469" s="113"/>
      <c r="J469" s="114"/>
      <c r="K469" s="115"/>
      <c r="L469" s="116"/>
      <c r="M469" s="117"/>
      <c r="N469" s="115"/>
      <c r="O469" s="118">
        <f>350*2</f>
        <v>700</v>
      </c>
      <c r="P469" s="119">
        <v>0.3</v>
      </c>
      <c r="Q469" s="102">
        <f t="shared" si="8"/>
        <v>210</v>
      </c>
      <c r="R469" s="120" t="s">
        <v>571</v>
      </c>
    </row>
    <row r="470" ht="15.75" customHeight="1" spans="1:18">
      <c r="A470" s="55"/>
      <c r="B470" s="121"/>
      <c r="C470" s="121"/>
      <c r="D470" s="122"/>
      <c r="E470" s="62"/>
      <c r="F470" s="62"/>
      <c r="G470" s="55"/>
      <c r="H470" s="123"/>
      <c r="I470" s="63"/>
      <c r="J470" s="124"/>
      <c r="K470" s="64"/>
      <c r="L470" s="65"/>
      <c r="M470" s="125"/>
      <c r="N470" s="64"/>
      <c r="O470" s="126"/>
      <c r="P470" s="127"/>
      <c r="Q470" s="64"/>
      <c r="R470" s="128"/>
    </row>
    <row r="471" ht="15.75" customHeight="1" spans="1:18">
      <c r="A471" s="37"/>
      <c r="B471" s="40"/>
      <c r="C471" s="62"/>
      <c r="D471" s="62"/>
      <c r="E471" s="62"/>
      <c r="F471" s="62"/>
      <c r="G471" s="37"/>
      <c r="H471" s="37"/>
      <c r="I471" s="63"/>
      <c r="J471" s="63"/>
      <c r="K471" s="64"/>
      <c r="L471" s="65"/>
      <c r="M471" s="66"/>
      <c r="N471" s="64"/>
      <c r="O471" s="64"/>
      <c r="P471" s="67"/>
      <c r="Q471" s="64"/>
      <c r="R471" s="40"/>
    </row>
    <row r="472" ht="15.75" customHeight="1" spans="1:18">
      <c r="A472" s="37"/>
      <c r="B472" s="40"/>
      <c r="C472" s="62"/>
      <c r="D472" s="129"/>
      <c r="E472" s="62"/>
      <c r="F472" s="62"/>
      <c r="G472" s="37"/>
      <c r="H472" s="37"/>
      <c r="I472" s="63"/>
      <c r="J472" s="63"/>
      <c r="K472" s="64"/>
      <c r="L472" s="65"/>
      <c r="M472" s="66"/>
      <c r="N472" s="64"/>
      <c r="O472" s="64"/>
      <c r="P472" s="67"/>
      <c r="Q472" s="64"/>
      <c r="R472" s="40"/>
    </row>
    <row r="473" ht="15.75" customHeight="1" spans="1:18">
      <c r="A473" s="130" t="s">
        <v>572</v>
      </c>
      <c r="B473" s="131"/>
      <c r="C473" s="132"/>
      <c r="D473" s="38"/>
      <c r="E473" s="40"/>
      <c r="F473" s="40"/>
      <c r="G473" s="37"/>
      <c r="H473" s="37"/>
      <c r="I473" s="63"/>
      <c r="J473" s="63"/>
      <c r="K473" s="66">
        <f>SUM(K8:K472)</f>
        <v>0</v>
      </c>
      <c r="L473" s="65">
        <f>SUM(L8:L472)</f>
        <v>0</v>
      </c>
      <c r="M473" s="66">
        <f>SUM(M8:M472)</f>
        <v>482101.550000001</v>
      </c>
      <c r="N473" s="66">
        <f>SUM(N8:N472)</f>
        <v>3178.79</v>
      </c>
      <c r="O473" s="66">
        <f>SUM(O8:O472)</f>
        <v>482973</v>
      </c>
      <c r="P473" s="66"/>
      <c r="Q473" s="66">
        <f>SUM(Q8:Q472)</f>
        <v>139583.41</v>
      </c>
      <c r="R473" s="40"/>
    </row>
    <row r="474" ht="15.75" customHeight="1" spans="1:18">
      <c r="O474" s="48"/>
      <c r="P474" s="48"/>
      <c r="Q474" s="48"/>
    </row>
    <row r="477" spans="1:18">
      <c r="Q477" s="48"/>
    </row>
  </sheetData>
  <mergeCells count="17">
    <mergeCell ref="A2:R2"/>
    <mergeCell ref="A3:R3"/>
    <mergeCell ref="K6:L6"/>
    <mergeCell ref="M6:N6"/>
    <mergeCell ref="O6:Q6"/>
    <mergeCell ref="A473:C47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R6:R7"/>
  </mergeCells>
  <hyperlinks>
    <hyperlink ref="A1" location="索引目录!E43" display="返回索引页"/>
    <hyperlink ref="B1" location="'4-6固定资产汇总'!B15" display="返回"/>
  </hyperlinks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B23" sqref="B23"/>
    </sheetView>
  </sheetViews>
  <sheetFormatPr defaultColWidth="9.46666666666667" defaultRowHeight="15.75" customHeight="1"/>
  <cols>
    <col min="1" max="1" width="6.23333333333333" style="4" customWidth="1"/>
    <col min="2" max="2" width="13.875" style="4" customWidth="1"/>
    <col min="3" max="3" width="10.1166666666667" style="4" customWidth="1"/>
    <col min="4" max="4" width="6.64166666666667" style="4" customWidth="1"/>
    <col min="5" max="5" width="5.35" style="4" customWidth="1"/>
    <col min="6" max="6" width="12.35" style="4" hidden="1" customWidth="1" outlineLevel="1"/>
    <col min="7" max="7" width="13.875" style="4" hidden="1" customWidth="1" outlineLevel="1"/>
    <col min="8" max="8" width="7.23333333333333" style="4" customWidth="1" collapsed="1"/>
    <col min="9" max="9" width="13.7583333333333" style="4" customWidth="1"/>
    <col min="10" max="10" width="9.64166666666667" style="4" customWidth="1"/>
    <col min="11" max="11" width="8.75833333333333" style="4" customWidth="1"/>
    <col min="12" max="12" width="11.7583333333333" style="4" customWidth="1"/>
    <col min="13" max="13" width="8.875" style="4" customWidth="1"/>
    <col min="14" max="14" width="10.7583333333333" style="4" customWidth="1"/>
    <col min="15" max="15" width="10.2333333333333" style="4" hidden="1" customWidth="1"/>
    <col min="16" max="16" width="7.35" style="4" hidden="1" customWidth="1"/>
    <col min="17" max="17" width="12.875" style="4" customWidth="1"/>
    <col min="18" max="256" width="9.46666666666667" style="4"/>
    <col min="257" max="257" width="6.23333333333333" style="4" customWidth="1"/>
    <col min="258" max="258" width="13.875" style="4" customWidth="1"/>
    <col min="259" max="259" width="10.1166666666667" style="4" customWidth="1"/>
    <col min="260" max="260" width="6.64166666666667" style="4" customWidth="1"/>
    <col min="261" max="261" width="5.35" style="4" customWidth="1"/>
    <col min="262" max="263" width="9.46666666666667" style="4" hidden="1" customWidth="1"/>
    <col min="264" max="264" width="7.23333333333333" style="4" customWidth="1"/>
    <col min="265" max="265" width="13.7583333333333" style="4" customWidth="1"/>
    <col min="266" max="267" width="5.23333333333333" style="4" customWidth="1"/>
    <col min="268" max="268" width="9" style="4" customWidth="1"/>
    <col min="269" max="269" width="8.875" style="4" customWidth="1"/>
    <col min="270" max="270" width="10.7583333333333" style="4" customWidth="1"/>
    <col min="271" max="271" width="10.2333333333333" style="4" customWidth="1"/>
    <col min="272" max="272" width="7.35" style="4" customWidth="1"/>
    <col min="273" max="273" width="10.35" style="4" customWidth="1"/>
    <col min="274" max="512" width="9.46666666666667" style="4"/>
    <col min="513" max="513" width="6.23333333333333" style="4" customWidth="1"/>
    <col min="514" max="514" width="13.875" style="4" customWidth="1"/>
    <col min="515" max="515" width="10.1166666666667" style="4" customWidth="1"/>
    <col min="516" max="516" width="6.64166666666667" style="4" customWidth="1"/>
    <col min="517" max="517" width="5.35" style="4" customWidth="1"/>
    <col min="518" max="519" width="9.46666666666667" style="4" hidden="1" customWidth="1"/>
    <col min="520" max="520" width="7.23333333333333" style="4" customWidth="1"/>
    <col min="521" max="521" width="13.7583333333333" style="4" customWidth="1"/>
    <col min="522" max="523" width="5.23333333333333" style="4" customWidth="1"/>
    <col min="524" max="524" width="9" style="4" customWidth="1"/>
    <col min="525" max="525" width="8.875" style="4" customWidth="1"/>
    <col min="526" max="526" width="10.7583333333333" style="4" customWidth="1"/>
    <col min="527" max="527" width="10.2333333333333" style="4" customWidth="1"/>
    <col min="528" max="528" width="7.35" style="4" customWidth="1"/>
    <col min="529" max="529" width="10.35" style="4" customWidth="1"/>
    <col min="530" max="768" width="9.46666666666667" style="4"/>
    <col min="769" max="769" width="6.23333333333333" style="4" customWidth="1"/>
    <col min="770" max="770" width="13.875" style="4" customWidth="1"/>
    <col min="771" max="771" width="10.1166666666667" style="4" customWidth="1"/>
    <col min="772" max="772" width="6.64166666666667" style="4" customWidth="1"/>
    <col min="773" max="773" width="5.35" style="4" customWidth="1"/>
    <col min="774" max="775" width="9.46666666666667" style="4" hidden="1" customWidth="1"/>
    <col min="776" max="776" width="7.23333333333333" style="4" customWidth="1"/>
    <col min="777" max="777" width="13.7583333333333" style="4" customWidth="1"/>
    <col min="778" max="779" width="5.23333333333333" style="4" customWidth="1"/>
    <col min="780" max="780" width="9" style="4" customWidth="1"/>
    <col min="781" max="781" width="8.875" style="4" customWidth="1"/>
    <col min="782" max="782" width="10.7583333333333" style="4" customWidth="1"/>
    <col min="783" max="783" width="10.2333333333333" style="4" customWidth="1"/>
    <col min="784" max="784" width="7.35" style="4" customWidth="1"/>
    <col min="785" max="785" width="10.35" style="4" customWidth="1"/>
    <col min="786" max="1024" width="9.46666666666667" style="4"/>
    <col min="1025" max="1025" width="6.23333333333333" style="4" customWidth="1"/>
    <col min="1026" max="1026" width="13.875" style="4" customWidth="1"/>
    <col min="1027" max="1027" width="10.1166666666667" style="4" customWidth="1"/>
    <col min="1028" max="1028" width="6.64166666666667" style="4" customWidth="1"/>
    <col min="1029" max="1029" width="5.35" style="4" customWidth="1"/>
    <col min="1030" max="1031" width="9.46666666666667" style="4" hidden="1" customWidth="1"/>
    <col min="1032" max="1032" width="7.23333333333333" style="4" customWidth="1"/>
    <col min="1033" max="1033" width="13.7583333333333" style="4" customWidth="1"/>
    <col min="1034" max="1035" width="5.23333333333333" style="4" customWidth="1"/>
    <col min="1036" max="1036" width="9" style="4" customWidth="1"/>
    <col min="1037" max="1037" width="8.875" style="4" customWidth="1"/>
    <col min="1038" max="1038" width="10.7583333333333" style="4" customWidth="1"/>
    <col min="1039" max="1039" width="10.2333333333333" style="4" customWidth="1"/>
    <col min="1040" max="1040" width="7.35" style="4" customWidth="1"/>
    <col min="1041" max="1041" width="10.35" style="4" customWidth="1"/>
    <col min="1042" max="1280" width="9.46666666666667" style="4"/>
    <col min="1281" max="1281" width="6.23333333333333" style="4" customWidth="1"/>
    <col min="1282" max="1282" width="13.875" style="4" customWidth="1"/>
    <col min="1283" max="1283" width="10.1166666666667" style="4" customWidth="1"/>
    <col min="1284" max="1284" width="6.64166666666667" style="4" customWidth="1"/>
    <col min="1285" max="1285" width="5.35" style="4" customWidth="1"/>
    <col min="1286" max="1287" width="9.46666666666667" style="4" hidden="1" customWidth="1"/>
    <col min="1288" max="1288" width="7.23333333333333" style="4" customWidth="1"/>
    <col min="1289" max="1289" width="13.7583333333333" style="4" customWidth="1"/>
    <col min="1290" max="1291" width="5.23333333333333" style="4" customWidth="1"/>
    <col min="1292" max="1292" width="9" style="4" customWidth="1"/>
    <col min="1293" max="1293" width="8.875" style="4" customWidth="1"/>
    <col min="1294" max="1294" width="10.7583333333333" style="4" customWidth="1"/>
    <col min="1295" max="1295" width="10.2333333333333" style="4" customWidth="1"/>
    <col min="1296" max="1296" width="7.35" style="4" customWidth="1"/>
    <col min="1297" max="1297" width="10.35" style="4" customWidth="1"/>
    <col min="1298" max="1536" width="9.46666666666667" style="4"/>
    <col min="1537" max="1537" width="6.23333333333333" style="4" customWidth="1"/>
    <col min="1538" max="1538" width="13.875" style="4" customWidth="1"/>
    <col min="1539" max="1539" width="10.1166666666667" style="4" customWidth="1"/>
    <col min="1540" max="1540" width="6.64166666666667" style="4" customWidth="1"/>
    <col min="1541" max="1541" width="5.35" style="4" customWidth="1"/>
    <col min="1542" max="1543" width="9.46666666666667" style="4" hidden="1" customWidth="1"/>
    <col min="1544" max="1544" width="7.23333333333333" style="4" customWidth="1"/>
    <col min="1545" max="1545" width="13.7583333333333" style="4" customWidth="1"/>
    <col min="1546" max="1547" width="5.23333333333333" style="4" customWidth="1"/>
    <col min="1548" max="1548" width="9" style="4" customWidth="1"/>
    <col min="1549" max="1549" width="8.875" style="4" customWidth="1"/>
    <col min="1550" max="1550" width="10.7583333333333" style="4" customWidth="1"/>
    <col min="1551" max="1551" width="10.2333333333333" style="4" customWidth="1"/>
    <col min="1552" max="1552" width="7.35" style="4" customWidth="1"/>
    <col min="1553" max="1553" width="10.35" style="4" customWidth="1"/>
    <col min="1554" max="1792" width="9.46666666666667" style="4"/>
    <col min="1793" max="1793" width="6.23333333333333" style="4" customWidth="1"/>
    <col min="1794" max="1794" width="13.875" style="4" customWidth="1"/>
    <col min="1795" max="1795" width="10.1166666666667" style="4" customWidth="1"/>
    <col min="1796" max="1796" width="6.64166666666667" style="4" customWidth="1"/>
    <col min="1797" max="1797" width="5.35" style="4" customWidth="1"/>
    <col min="1798" max="1799" width="9.46666666666667" style="4" hidden="1" customWidth="1"/>
    <col min="1800" max="1800" width="7.23333333333333" style="4" customWidth="1"/>
    <col min="1801" max="1801" width="13.7583333333333" style="4" customWidth="1"/>
    <col min="1802" max="1803" width="5.23333333333333" style="4" customWidth="1"/>
    <col min="1804" max="1804" width="9" style="4" customWidth="1"/>
    <col min="1805" max="1805" width="8.875" style="4" customWidth="1"/>
    <col min="1806" max="1806" width="10.7583333333333" style="4" customWidth="1"/>
    <col min="1807" max="1807" width="10.2333333333333" style="4" customWidth="1"/>
    <col min="1808" max="1808" width="7.35" style="4" customWidth="1"/>
    <col min="1809" max="1809" width="10.35" style="4" customWidth="1"/>
    <col min="1810" max="2048" width="9.46666666666667" style="4"/>
    <col min="2049" max="2049" width="6.23333333333333" style="4" customWidth="1"/>
    <col min="2050" max="2050" width="13.875" style="4" customWidth="1"/>
    <col min="2051" max="2051" width="10.1166666666667" style="4" customWidth="1"/>
    <col min="2052" max="2052" width="6.64166666666667" style="4" customWidth="1"/>
    <col min="2053" max="2053" width="5.35" style="4" customWidth="1"/>
    <col min="2054" max="2055" width="9.46666666666667" style="4" hidden="1" customWidth="1"/>
    <col min="2056" max="2056" width="7.23333333333333" style="4" customWidth="1"/>
    <col min="2057" max="2057" width="13.7583333333333" style="4" customWidth="1"/>
    <col min="2058" max="2059" width="5.23333333333333" style="4" customWidth="1"/>
    <col min="2060" max="2060" width="9" style="4" customWidth="1"/>
    <col min="2061" max="2061" width="8.875" style="4" customWidth="1"/>
    <col min="2062" max="2062" width="10.7583333333333" style="4" customWidth="1"/>
    <col min="2063" max="2063" width="10.2333333333333" style="4" customWidth="1"/>
    <col min="2064" max="2064" width="7.35" style="4" customWidth="1"/>
    <col min="2065" max="2065" width="10.35" style="4" customWidth="1"/>
    <col min="2066" max="2304" width="9.46666666666667" style="4"/>
    <col min="2305" max="2305" width="6.23333333333333" style="4" customWidth="1"/>
    <col min="2306" max="2306" width="13.875" style="4" customWidth="1"/>
    <col min="2307" max="2307" width="10.1166666666667" style="4" customWidth="1"/>
    <col min="2308" max="2308" width="6.64166666666667" style="4" customWidth="1"/>
    <col min="2309" max="2309" width="5.35" style="4" customWidth="1"/>
    <col min="2310" max="2311" width="9.46666666666667" style="4" hidden="1" customWidth="1"/>
    <col min="2312" max="2312" width="7.23333333333333" style="4" customWidth="1"/>
    <col min="2313" max="2313" width="13.7583333333333" style="4" customWidth="1"/>
    <col min="2314" max="2315" width="5.23333333333333" style="4" customWidth="1"/>
    <col min="2316" max="2316" width="9" style="4" customWidth="1"/>
    <col min="2317" max="2317" width="8.875" style="4" customWidth="1"/>
    <col min="2318" max="2318" width="10.7583333333333" style="4" customWidth="1"/>
    <col min="2319" max="2319" width="10.2333333333333" style="4" customWidth="1"/>
    <col min="2320" max="2320" width="7.35" style="4" customWidth="1"/>
    <col min="2321" max="2321" width="10.35" style="4" customWidth="1"/>
    <col min="2322" max="2560" width="9.46666666666667" style="4"/>
    <col min="2561" max="2561" width="6.23333333333333" style="4" customWidth="1"/>
    <col min="2562" max="2562" width="13.875" style="4" customWidth="1"/>
    <col min="2563" max="2563" width="10.1166666666667" style="4" customWidth="1"/>
    <col min="2564" max="2564" width="6.64166666666667" style="4" customWidth="1"/>
    <col min="2565" max="2565" width="5.35" style="4" customWidth="1"/>
    <col min="2566" max="2567" width="9.46666666666667" style="4" hidden="1" customWidth="1"/>
    <col min="2568" max="2568" width="7.23333333333333" style="4" customWidth="1"/>
    <col min="2569" max="2569" width="13.7583333333333" style="4" customWidth="1"/>
    <col min="2570" max="2571" width="5.23333333333333" style="4" customWidth="1"/>
    <col min="2572" max="2572" width="9" style="4" customWidth="1"/>
    <col min="2573" max="2573" width="8.875" style="4" customWidth="1"/>
    <col min="2574" max="2574" width="10.7583333333333" style="4" customWidth="1"/>
    <col min="2575" max="2575" width="10.2333333333333" style="4" customWidth="1"/>
    <col min="2576" max="2576" width="7.35" style="4" customWidth="1"/>
    <col min="2577" max="2577" width="10.35" style="4" customWidth="1"/>
    <col min="2578" max="2816" width="9.46666666666667" style="4"/>
    <col min="2817" max="2817" width="6.23333333333333" style="4" customWidth="1"/>
    <col min="2818" max="2818" width="13.875" style="4" customWidth="1"/>
    <col min="2819" max="2819" width="10.1166666666667" style="4" customWidth="1"/>
    <col min="2820" max="2820" width="6.64166666666667" style="4" customWidth="1"/>
    <col min="2821" max="2821" width="5.35" style="4" customWidth="1"/>
    <col min="2822" max="2823" width="9.46666666666667" style="4" hidden="1" customWidth="1"/>
    <col min="2824" max="2824" width="7.23333333333333" style="4" customWidth="1"/>
    <col min="2825" max="2825" width="13.7583333333333" style="4" customWidth="1"/>
    <col min="2826" max="2827" width="5.23333333333333" style="4" customWidth="1"/>
    <col min="2828" max="2828" width="9" style="4" customWidth="1"/>
    <col min="2829" max="2829" width="8.875" style="4" customWidth="1"/>
    <col min="2830" max="2830" width="10.7583333333333" style="4" customWidth="1"/>
    <col min="2831" max="2831" width="10.2333333333333" style="4" customWidth="1"/>
    <col min="2832" max="2832" width="7.35" style="4" customWidth="1"/>
    <col min="2833" max="2833" width="10.35" style="4" customWidth="1"/>
    <col min="2834" max="3072" width="9.46666666666667" style="4"/>
    <col min="3073" max="3073" width="6.23333333333333" style="4" customWidth="1"/>
    <col min="3074" max="3074" width="13.875" style="4" customWidth="1"/>
    <col min="3075" max="3075" width="10.1166666666667" style="4" customWidth="1"/>
    <col min="3076" max="3076" width="6.64166666666667" style="4" customWidth="1"/>
    <col min="3077" max="3077" width="5.35" style="4" customWidth="1"/>
    <col min="3078" max="3079" width="9.46666666666667" style="4" hidden="1" customWidth="1"/>
    <col min="3080" max="3080" width="7.23333333333333" style="4" customWidth="1"/>
    <col min="3081" max="3081" width="13.7583333333333" style="4" customWidth="1"/>
    <col min="3082" max="3083" width="5.23333333333333" style="4" customWidth="1"/>
    <col min="3084" max="3084" width="9" style="4" customWidth="1"/>
    <col min="3085" max="3085" width="8.875" style="4" customWidth="1"/>
    <col min="3086" max="3086" width="10.7583333333333" style="4" customWidth="1"/>
    <col min="3087" max="3087" width="10.2333333333333" style="4" customWidth="1"/>
    <col min="3088" max="3088" width="7.35" style="4" customWidth="1"/>
    <col min="3089" max="3089" width="10.35" style="4" customWidth="1"/>
    <col min="3090" max="3328" width="9.46666666666667" style="4"/>
    <col min="3329" max="3329" width="6.23333333333333" style="4" customWidth="1"/>
    <col min="3330" max="3330" width="13.875" style="4" customWidth="1"/>
    <col min="3331" max="3331" width="10.1166666666667" style="4" customWidth="1"/>
    <col min="3332" max="3332" width="6.64166666666667" style="4" customWidth="1"/>
    <col min="3333" max="3333" width="5.35" style="4" customWidth="1"/>
    <col min="3334" max="3335" width="9.46666666666667" style="4" hidden="1" customWidth="1"/>
    <col min="3336" max="3336" width="7.23333333333333" style="4" customWidth="1"/>
    <col min="3337" max="3337" width="13.7583333333333" style="4" customWidth="1"/>
    <col min="3338" max="3339" width="5.23333333333333" style="4" customWidth="1"/>
    <col min="3340" max="3340" width="9" style="4" customWidth="1"/>
    <col min="3341" max="3341" width="8.875" style="4" customWidth="1"/>
    <col min="3342" max="3342" width="10.7583333333333" style="4" customWidth="1"/>
    <col min="3343" max="3343" width="10.2333333333333" style="4" customWidth="1"/>
    <col min="3344" max="3344" width="7.35" style="4" customWidth="1"/>
    <col min="3345" max="3345" width="10.35" style="4" customWidth="1"/>
    <col min="3346" max="3584" width="9.46666666666667" style="4"/>
    <col min="3585" max="3585" width="6.23333333333333" style="4" customWidth="1"/>
    <col min="3586" max="3586" width="13.875" style="4" customWidth="1"/>
    <col min="3587" max="3587" width="10.1166666666667" style="4" customWidth="1"/>
    <col min="3588" max="3588" width="6.64166666666667" style="4" customWidth="1"/>
    <col min="3589" max="3589" width="5.35" style="4" customWidth="1"/>
    <col min="3590" max="3591" width="9.46666666666667" style="4" hidden="1" customWidth="1"/>
    <col min="3592" max="3592" width="7.23333333333333" style="4" customWidth="1"/>
    <col min="3593" max="3593" width="13.7583333333333" style="4" customWidth="1"/>
    <col min="3594" max="3595" width="5.23333333333333" style="4" customWidth="1"/>
    <col min="3596" max="3596" width="9" style="4" customWidth="1"/>
    <col min="3597" max="3597" width="8.875" style="4" customWidth="1"/>
    <col min="3598" max="3598" width="10.7583333333333" style="4" customWidth="1"/>
    <col min="3599" max="3599" width="10.2333333333333" style="4" customWidth="1"/>
    <col min="3600" max="3600" width="7.35" style="4" customWidth="1"/>
    <col min="3601" max="3601" width="10.35" style="4" customWidth="1"/>
    <col min="3602" max="3840" width="9.46666666666667" style="4"/>
    <col min="3841" max="3841" width="6.23333333333333" style="4" customWidth="1"/>
    <col min="3842" max="3842" width="13.875" style="4" customWidth="1"/>
    <col min="3843" max="3843" width="10.1166666666667" style="4" customWidth="1"/>
    <col min="3844" max="3844" width="6.64166666666667" style="4" customWidth="1"/>
    <col min="3845" max="3845" width="5.35" style="4" customWidth="1"/>
    <col min="3846" max="3847" width="9.46666666666667" style="4" hidden="1" customWidth="1"/>
    <col min="3848" max="3848" width="7.23333333333333" style="4" customWidth="1"/>
    <col min="3849" max="3849" width="13.7583333333333" style="4" customWidth="1"/>
    <col min="3850" max="3851" width="5.23333333333333" style="4" customWidth="1"/>
    <col min="3852" max="3852" width="9" style="4" customWidth="1"/>
    <col min="3853" max="3853" width="8.875" style="4" customWidth="1"/>
    <col min="3854" max="3854" width="10.7583333333333" style="4" customWidth="1"/>
    <col min="3855" max="3855" width="10.2333333333333" style="4" customWidth="1"/>
    <col min="3856" max="3856" width="7.35" style="4" customWidth="1"/>
    <col min="3857" max="3857" width="10.35" style="4" customWidth="1"/>
    <col min="3858" max="4096" width="9.46666666666667" style="4"/>
    <col min="4097" max="4097" width="6.23333333333333" style="4" customWidth="1"/>
    <col min="4098" max="4098" width="13.875" style="4" customWidth="1"/>
    <col min="4099" max="4099" width="10.1166666666667" style="4" customWidth="1"/>
    <col min="4100" max="4100" width="6.64166666666667" style="4" customWidth="1"/>
    <col min="4101" max="4101" width="5.35" style="4" customWidth="1"/>
    <col min="4102" max="4103" width="9.46666666666667" style="4" hidden="1" customWidth="1"/>
    <col min="4104" max="4104" width="7.23333333333333" style="4" customWidth="1"/>
    <col min="4105" max="4105" width="13.7583333333333" style="4" customWidth="1"/>
    <col min="4106" max="4107" width="5.23333333333333" style="4" customWidth="1"/>
    <col min="4108" max="4108" width="9" style="4" customWidth="1"/>
    <col min="4109" max="4109" width="8.875" style="4" customWidth="1"/>
    <col min="4110" max="4110" width="10.7583333333333" style="4" customWidth="1"/>
    <col min="4111" max="4111" width="10.2333333333333" style="4" customWidth="1"/>
    <col min="4112" max="4112" width="7.35" style="4" customWidth="1"/>
    <col min="4113" max="4113" width="10.35" style="4" customWidth="1"/>
    <col min="4114" max="4352" width="9.46666666666667" style="4"/>
    <col min="4353" max="4353" width="6.23333333333333" style="4" customWidth="1"/>
    <col min="4354" max="4354" width="13.875" style="4" customWidth="1"/>
    <col min="4355" max="4355" width="10.1166666666667" style="4" customWidth="1"/>
    <col min="4356" max="4356" width="6.64166666666667" style="4" customWidth="1"/>
    <col min="4357" max="4357" width="5.35" style="4" customWidth="1"/>
    <col min="4358" max="4359" width="9.46666666666667" style="4" hidden="1" customWidth="1"/>
    <col min="4360" max="4360" width="7.23333333333333" style="4" customWidth="1"/>
    <col min="4361" max="4361" width="13.7583333333333" style="4" customWidth="1"/>
    <col min="4362" max="4363" width="5.23333333333333" style="4" customWidth="1"/>
    <col min="4364" max="4364" width="9" style="4" customWidth="1"/>
    <col min="4365" max="4365" width="8.875" style="4" customWidth="1"/>
    <col min="4366" max="4366" width="10.7583333333333" style="4" customWidth="1"/>
    <col min="4367" max="4367" width="10.2333333333333" style="4" customWidth="1"/>
    <col min="4368" max="4368" width="7.35" style="4" customWidth="1"/>
    <col min="4369" max="4369" width="10.35" style="4" customWidth="1"/>
    <col min="4370" max="4608" width="9.46666666666667" style="4"/>
    <col min="4609" max="4609" width="6.23333333333333" style="4" customWidth="1"/>
    <col min="4610" max="4610" width="13.875" style="4" customWidth="1"/>
    <col min="4611" max="4611" width="10.1166666666667" style="4" customWidth="1"/>
    <col min="4612" max="4612" width="6.64166666666667" style="4" customWidth="1"/>
    <col min="4613" max="4613" width="5.35" style="4" customWidth="1"/>
    <col min="4614" max="4615" width="9.46666666666667" style="4" hidden="1" customWidth="1"/>
    <col min="4616" max="4616" width="7.23333333333333" style="4" customWidth="1"/>
    <col min="4617" max="4617" width="13.7583333333333" style="4" customWidth="1"/>
    <col min="4618" max="4619" width="5.23333333333333" style="4" customWidth="1"/>
    <col min="4620" max="4620" width="9" style="4" customWidth="1"/>
    <col min="4621" max="4621" width="8.875" style="4" customWidth="1"/>
    <col min="4622" max="4622" width="10.7583333333333" style="4" customWidth="1"/>
    <col min="4623" max="4623" width="10.2333333333333" style="4" customWidth="1"/>
    <col min="4624" max="4624" width="7.35" style="4" customWidth="1"/>
    <col min="4625" max="4625" width="10.35" style="4" customWidth="1"/>
    <col min="4626" max="4864" width="9.46666666666667" style="4"/>
    <col min="4865" max="4865" width="6.23333333333333" style="4" customWidth="1"/>
    <col min="4866" max="4866" width="13.875" style="4" customWidth="1"/>
    <col min="4867" max="4867" width="10.1166666666667" style="4" customWidth="1"/>
    <col min="4868" max="4868" width="6.64166666666667" style="4" customWidth="1"/>
    <col min="4869" max="4869" width="5.35" style="4" customWidth="1"/>
    <col min="4870" max="4871" width="9.46666666666667" style="4" hidden="1" customWidth="1"/>
    <col min="4872" max="4872" width="7.23333333333333" style="4" customWidth="1"/>
    <col min="4873" max="4873" width="13.7583333333333" style="4" customWidth="1"/>
    <col min="4874" max="4875" width="5.23333333333333" style="4" customWidth="1"/>
    <col min="4876" max="4876" width="9" style="4" customWidth="1"/>
    <col min="4877" max="4877" width="8.875" style="4" customWidth="1"/>
    <col min="4878" max="4878" width="10.7583333333333" style="4" customWidth="1"/>
    <col min="4879" max="4879" width="10.2333333333333" style="4" customWidth="1"/>
    <col min="4880" max="4880" width="7.35" style="4" customWidth="1"/>
    <col min="4881" max="4881" width="10.35" style="4" customWidth="1"/>
    <col min="4882" max="5120" width="9.46666666666667" style="4"/>
    <col min="5121" max="5121" width="6.23333333333333" style="4" customWidth="1"/>
    <col min="5122" max="5122" width="13.875" style="4" customWidth="1"/>
    <col min="5123" max="5123" width="10.1166666666667" style="4" customWidth="1"/>
    <col min="5124" max="5124" width="6.64166666666667" style="4" customWidth="1"/>
    <col min="5125" max="5125" width="5.35" style="4" customWidth="1"/>
    <col min="5126" max="5127" width="9.46666666666667" style="4" hidden="1" customWidth="1"/>
    <col min="5128" max="5128" width="7.23333333333333" style="4" customWidth="1"/>
    <col min="5129" max="5129" width="13.7583333333333" style="4" customWidth="1"/>
    <col min="5130" max="5131" width="5.23333333333333" style="4" customWidth="1"/>
    <col min="5132" max="5132" width="9" style="4" customWidth="1"/>
    <col min="5133" max="5133" width="8.875" style="4" customWidth="1"/>
    <col min="5134" max="5134" width="10.7583333333333" style="4" customWidth="1"/>
    <col min="5135" max="5135" width="10.2333333333333" style="4" customWidth="1"/>
    <col min="5136" max="5136" width="7.35" style="4" customWidth="1"/>
    <col min="5137" max="5137" width="10.35" style="4" customWidth="1"/>
    <col min="5138" max="5376" width="9.46666666666667" style="4"/>
    <col min="5377" max="5377" width="6.23333333333333" style="4" customWidth="1"/>
    <col min="5378" max="5378" width="13.875" style="4" customWidth="1"/>
    <col min="5379" max="5379" width="10.1166666666667" style="4" customWidth="1"/>
    <col min="5380" max="5380" width="6.64166666666667" style="4" customWidth="1"/>
    <col min="5381" max="5381" width="5.35" style="4" customWidth="1"/>
    <col min="5382" max="5383" width="9.46666666666667" style="4" hidden="1" customWidth="1"/>
    <col min="5384" max="5384" width="7.23333333333333" style="4" customWidth="1"/>
    <col min="5385" max="5385" width="13.7583333333333" style="4" customWidth="1"/>
    <col min="5386" max="5387" width="5.23333333333333" style="4" customWidth="1"/>
    <col min="5388" max="5388" width="9" style="4" customWidth="1"/>
    <col min="5389" max="5389" width="8.875" style="4" customWidth="1"/>
    <col min="5390" max="5390" width="10.7583333333333" style="4" customWidth="1"/>
    <col min="5391" max="5391" width="10.2333333333333" style="4" customWidth="1"/>
    <col min="5392" max="5392" width="7.35" style="4" customWidth="1"/>
    <col min="5393" max="5393" width="10.35" style="4" customWidth="1"/>
    <col min="5394" max="5632" width="9.46666666666667" style="4"/>
    <col min="5633" max="5633" width="6.23333333333333" style="4" customWidth="1"/>
    <col min="5634" max="5634" width="13.875" style="4" customWidth="1"/>
    <col min="5635" max="5635" width="10.1166666666667" style="4" customWidth="1"/>
    <col min="5636" max="5636" width="6.64166666666667" style="4" customWidth="1"/>
    <col min="5637" max="5637" width="5.35" style="4" customWidth="1"/>
    <col min="5638" max="5639" width="9.46666666666667" style="4" hidden="1" customWidth="1"/>
    <col min="5640" max="5640" width="7.23333333333333" style="4" customWidth="1"/>
    <col min="5641" max="5641" width="13.7583333333333" style="4" customWidth="1"/>
    <col min="5642" max="5643" width="5.23333333333333" style="4" customWidth="1"/>
    <col min="5644" max="5644" width="9" style="4" customWidth="1"/>
    <col min="5645" max="5645" width="8.875" style="4" customWidth="1"/>
    <col min="5646" max="5646" width="10.7583333333333" style="4" customWidth="1"/>
    <col min="5647" max="5647" width="10.2333333333333" style="4" customWidth="1"/>
    <col min="5648" max="5648" width="7.35" style="4" customWidth="1"/>
    <col min="5649" max="5649" width="10.35" style="4" customWidth="1"/>
    <col min="5650" max="5888" width="9.46666666666667" style="4"/>
    <col min="5889" max="5889" width="6.23333333333333" style="4" customWidth="1"/>
    <col min="5890" max="5890" width="13.875" style="4" customWidth="1"/>
    <col min="5891" max="5891" width="10.1166666666667" style="4" customWidth="1"/>
    <col min="5892" max="5892" width="6.64166666666667" style="4" customWidth="1"/>
    <col min="5893" max="5893" width="5.35" style="4" customWidth="1"/>
    <col min="5894" max="5895" width="9.46666666666667" style="4" hidden="1" customWidth="1"/>
    <col min="5896" max="5896" width="7.23333333333333" style="4" customWidth="1"/>
    <col min="5897" max="5897" width="13.7583333333333" style="4" customWidth="1"/>
    <col min="5898" max="5899" width="5.23333333333333" style="4" customWidth="1"/>
    <col min="5900" max="5900" width="9" style="4" customWidth="1"/>
    <col min="5901" max="5901" width="8.875" style="4" customWidth="1"/>
    <col min="5902" max="5902" width="10.7583333333333" style="4" customWidth="1"/>
    <col min="5903" max="5903" width="10.2333333333333" style="4" customWidth="1"/>
    <col min="5904" max="5904" width="7.35" style="4" customWidth="1"/>
    <col min="5905" max="5905" width="10.35" style="4" customWidth="1"/>
    <col min="5906" max="6144" width="9.46666666666667" style="4"/>
    <col min="6145" max="6145" width="6.23333333333333" style="4" customWidth="1"/>
    <col min="6146" max="6146" width="13.875" style="4" customWidth="1"/>
    <col min="6147" max="6147" width="10.1166666666667" style="4" customWidth="1"/>
    <col min="6148" max="6148" width="6.64166666666667" style="4" customWidth="1"/>
    <col min="6149" max="6149" width="5.35" style="4" customWidth="1"/>
    <col min="6150" max="6151" width="9.46666666666667" style="4" hidden="1" customWidth="1"/>
    <col min="6152" max="6152" width="7.23333333333333" style="4" customWidth="1"/>
    <col min="6153" max="6153" width="13.7583333333333" style="4" customWidth="1"/>
    <col min="6154" max="6155" width="5.23333333333333" style="4" customWidth="1"/>
    <col min="6156" max="6156" width="9" style="4" customWidth="1"/>
    <col min="6157" max="6157" width="8.875" style="4" customWidth="1"/>
    <col min="6158" max="6158" width="10.7583333333333" style="4" customWidth="1"/>
    <col min="6159" max="6159" width="10.2333333333333" style="4" customWidth="1"/>
    <col min="6160" max="6160" width="7.35" style="4" customWidth="1"/>
    <col min="6161" max="6161" width="10.35" style="4" customWidth="1"/>
    <col min="6162" max="6400" width="9.46666666666667" style="4"/>
    <col min="6401" max="6401" width="6.23333333333333" style="4" customWidth="1"/>
    <col min="6402" max="6402" width="13.875" style="4" customWidth="1"/>
    <col min="6403" max="6403" width="10.1166666666667" style="4" customWidth="1"/>
    <col min="6404" max="6404" width="6.64166666666667" style="4" customWidth="1"/>
    <col min="6405" max="6405" width="5.35" style="4" customWidth="1"/>
    <col min="6406" max="6407" width="9.46666666666667" style="4" hidden="1" customWidth="1"/>
    <col min="6408" max="6408" width="7.23333333333333" style="4" customWidth="1"/>
    <col min="6409" max="6409" width="13.7583333333333" style="4" customWidth="1"/>
    <col min="6410" max="6411" width="5.23333333333333" style="4" customWidth="1"/>
    <col min="6412" max="6412" width="9" style="4" customWidth="1"/>
    <col min="6413" max="6413" width="8.875" style="4" customWidth="1"/>
    <col min="6414" max="6414" width="10.7583333333333" style="4" customWidth="1"/>
    <col min="6415" max="6415" width="10.2333333333333" style="4" customWidth="1"/>
    <col min="6416" max="6416" width="7.35" style="4" customWidth="1"/>
    <col min="6417" max="6417" width="10.35" style="4" customWidth="1"/>
    <col min="6418" max="6656" width="9.46666666666667" style="4"/>
    <col min="6657" max="6657" width="6.23333333333333" style="4" customWidth="1"/>
    <col min="6658" max="6658" width="13.875" style="4" customWidth="1"/>
    <col min="6659" max="6659" width="10.1166666666667" style="4" customWidth="1"/>
    <col min="6660" max="6660" width="6.64166666666667" style="4" customWidth="1"/>
    <col min="6661" max="6661" width="5.35" style="4" customWidth="1"/>
    <col min="6662" max="6663" width="9.46666666666667" style="4" hidden="1" customWidth="1"/>
    <col min="6664" max="6664" width="7.23333333333333" style="4" customWidth="1"/>
    <col min="6665" max="6665" width="13.7583333333333" style="4" customWidth="1"/>
    <col min="6666" max="6667" width="5.23333333333333" style="4" customWidth="1"/>
    <col min="6668" max="6668" width="9" style="4" customWidth="1"/>
    <col min="6669" max="6669" width="8.875" style="4" customWidth="1"/>
    <col min="6670" max="6670" width="10.7583333333333" style="4" customWidth="1"/>
    <col min="6671" max="6671" width="10.2333333333333" style="4" customWidth="1"/>
    <col min="6672" max="6672" width="7.35" style="4" customWidth="1"/>
    <col min="6673" max="6673" width="10.35" style="4" customWidth="1"/>
    <col min="6674" max="6912" width="9.46666666666667" style="4"/>
    <col min="6913" max="6913" width="6.23333333333333" style="4" customWidth="1"/>
    <col min="6914" max="6914" width="13.875" style="4" customWidth="1"/>
    <col min="6915" max="6915" width="10.1166666666667" style="4" customWidth="1"/>
    <col min="6916" max="6916" width="6.64166666666667" style="4" customWidth="1"/>
    <col min="6917" max="6917" width="5.35" style="4" customWidth="1"/>
    <col min="6918" max="6919" width="9.46666666666667" style="4" hidden="1" customWidth="1"/>
    <col min="6920" max="6920" width="7.23333333333333" style="4" customWidth="1"/>
    <col min="6921" max="6921" width="13.7583333333333" style="4" customWidth="1"/>
    <col min="6922" max="6923" width="5.23333333333333" style="4" customWidth="1"/>
    <col min="6924" max="6924" width="9" style="4" customWidth="1"/>
    <col min="6925" max="6925" width="8.875" style="4" customWidth="1"/>
    <col min="6926" max="6926" width="10.7583333333333" style="4" customWidth="1"/>
    <col min="6927" max="6927" width="10.2333333333333" style="4" customWidth="1"/>
    <col min="6928" max="6928" width="7.35" style="4" customWidth="1"/>
    <col min="6929" max="6929" width="10.35" style="4" customWidth="1"/>
    <col min="6930" max="7168" width="9.46666666666667" style="4"/>
    <col min="7169" max="7169" width="6.23333333333333" style="4" customWidth="1"/>
    <col min="7170" max="7170" width="13.875" style="4" customWidth="1"/>
    <col min="7171" max="7171" width="10.1166666666667" style="4" customWidth="1"/>
    <col min="7172" max="7172" width="6.64166666666667" style="4" customWidth="1"/>
    <col min="7173" max="7173" width="5.35" style="4" customWidth="1"/>
    <col min="7174" max="7175" width="9.46666666666667" style="4" hidden="1" customWidth="1"/>
    <col min="7176" max="7176" width="7.23333333333333" style="4" customWidth="1"/>
    <col min="7177" max="7177" width="13.7583333333333" style="4" customWidth="1"/>
    <col min="7178" max="7179" width="5.23333333333333" style="4" customWidth="1"/>
    <col min="7180" max="7180" width="9" style="4" customWidth="1"/>
    <col min="7181" max="7181" width="8.875" style="4" customWidth="1"/>
    <col min="7182" max="7182" width="10.7583333333333" style="4" customWidth="1"/>
    <col min="7183" max="7183" width="10.2333333333333" style="4" customWidth="1"/>
    <col min="7184" max="7184" width="7.35" style="4" customWidth="1"/>
    <col min="7185" max="7185" width="10.35" style="4" customWidth="1"/>
    <col min="7186" max="7424" width="9.46666666666667" style="4"/>
    <col min="7425" max="7425" width="6.23333333333333" style="4" customWidth="1"/>
    <col min="7426" max="7426" width="13.875" style="4" customWidth="1"/>
    <col min="7427" max="7427" width="10.1166666666667" style="4" customWidth="1"/>
    <col min="7428" max="7428" width="6.64166666666667" style="4" customWidth="1"/>
    <col min="7429" max="7429" width="5.35" style="4" customWidth="1"/>
    <col min="7430" max="7431" width="9.46666666666667" style="4" hidden="1" customWidth="1"/>
    <col min="7432" max="7432" width="7.23333333333333" style="4" customWidth="1"/>
    <col min="7433" max="7433" width="13.7583333333333" style="4" customWidth="1"/>
    <col min="7434" max="7435" width="5.23333333333333" style="4" customWidth="1"/>
    <col min="7436" max="7436" width="9" style="4" customWidth="1"/>
    <col min="7437" max="7437" width="8.875" style="4" customWidth="1"/>
    <col min="7438" max="7438" width="10.7583333333333" style="4" customWidth="1"/>
    <col min="7439" max="7439" width="10.2333333333333" style="4" customWidth="1"/>
    <col min="7440" max="7440" width="7.35" style="4" customWidth="1"/>
    <col min="7441" max="7441" width="10.35" style="4" customWidth="1"/>
    <col min="7442" max="7680" width="9.46666666666667" style="4"/>
    <col min="7681" max="7681" width="6.23333333333333" style="4" customWidth="1"/>
    <col min="7682" max="7682" width="13.875" style="4" customWidth="1"/>
    <col min="7683" max="7683" width="10.1166666666667" style="4" customWidth="1"/>
    <col min="7684" max="7684" width="6.64166666666667" style="4" customWidth="1"/>
    <col min="7685" max="7685" width="5.35" style="4" customWidth="1"/>
    <col min="7686" max="7687" width="9.46666666666667" style="4" hidden="1" customWidth="1"/>
    <col min="7688" max="7688" width="7.23333333333333" style="4" customWidth="1"/>
    <col min="7689" max="7689" width="13.7583333333333" style="4" customWidth="1"/>
    <col min="7690" max="7691" width="5.23333333333333" style="4" customWidth="1"/>
    <col min="7692" max="7692" width="9" style="4" customWidth="1"/>
    <col min="7693" max="7693" width="8.875" style="4" customWidth="1"/>
    <col min="7694" max="7694" width="10.7583333333333" style="4" customWidth="1"/>
    <col min="7695" max="7695" width="10.2333333333333" style="4" customWidth="1"/>
    <col min="7696" max="7696" width="7.35" style="4" customWidth="1"/>
    <col min="7697" max="7697" width="10.35" style="4" customWidth="1"/>
    <col min="7698" max="7936" width="9.46666666666667" style="4"/>
    <col min="7937" max="7937" width="6.23333333333333" style="4" customWidth="1"/>
    <col min="7938" max="7938" width="13.875" style="4" customWidth="1"/>
    <col min="7939" max="7939" width="10.1166666666667" style="4" customWidth="1"/>
    <col min="7940" max="7940" width="6.64166666666667" style="4" customWidth="1"/>
    <col min="7941" max="7941" width="5.35" style="4" customWidth="1"/>
    <col min="7942" max="7943" width="9.46666666666667" style="4" hidden="1" customWidth="1"/>
    <col min="7944" max="7944" width="7.23333333333333" style="4" customWidth="1"/>
    <col min="7945" max="7945" width="13.7583333333333" style="4" customWidth="1"/>
    <col min="7946" max="7947" width="5.23333333333333" style="4" customWidth="1"/>
    <col min="7948" max="7948" width="9" style="4" customWidth="1"/>
    <col min="7949" max="7949" width="8.875" style="4" customWidth="1"/>
    <col min="7950" max="7950" width="10.7583333333333" style="4" customWidth="1"/>
    <col min="7951" max="7951" width="10.2333333333333" style="4" customWidth="1"/>
    <col min="7952" max="7952" width="7.35" style="4" customWidth="1"/>
    <col min="7953" max="7953" width="10.35" style="4" customWidth="1"/>
    <col min="7954" max="8192" width="9.46666666666667" style="4"/>
    <col min="8193" max="8193" width="6.23333333333333" style="4" customWidth="1"/>
    <col min="8194" max="8194" width="13.875" style="4" customWidth="1"/>
    <col min="8195" max="8195" width="10.1166666666667" style="4" customWidth="1"/>
    <col min="8196" max="8196" width="6.64166666666667" style="4" customWidth="1"/>
    <col min="8197" max="8197" width="5.35" style="4" customWidth="1"/>
    <col min="8198" max="8199" width="9.46666666666667" style="4" hidden="1" customWidth="1"/>
    <col min="8200" max="8200" width="7.23333333333333" style="4" customWidth="1"/>
    <col min="8201" max="8201" width="13.7583333333333" style="4" customWidth="1"/>
    <col min="8202" max="8203" width="5.23333333333333" style="4" customWidth="1"/>
    <col min="8204" max="8204" width="9" style="4" customWidth="1"/>
    <col min="8205" max="8205" width="8.875" style="4" customWidth="1"/>
    <col min="8206" max="8206" width="10.7583333333333" style="4" customWidth="1"/>
    <col min="8207" max="8207" width="10.2333333333333" style="4" customWidth="1"/>
    <col min="8208" max="8208" width="7.35" style="4" customWidth="1"/>
    <col min="8209" max="8209" width="10.35" style="4" customWidth="1"/>
    <col min="8210" max="8448" width="9.46666666666667" style="4"/>
    <col min="8449" max="8449" width="6.23333333333333" style="4" customWidth="1"/>
    <col min="8450" max="8450" width="13.875" style="4" customWidth="1"/>
    <col min="8451" max="8451" width="10.1166666666667" style="4" customWidth="1"/>
    <col min="8452" max="8452" width="6.64166666666667" style="4" customWidth="1"/>
    <col min="8453" max="8453" width="5.35" style="4" customWidth="1"/>
    <col min="8454" max="8455" width="9.46666666666667" style="4" hidden="1" customWidth="1"/>
    <col min="8456" max="8456" width="7.23333333333333" style="4" customWidth="1"/>
    <col min="8457" max="8457" width="13.7583333333333" style="4" customWidth="1"/>
    <col min="8458" max="8459" width="5.23333333333333" style="4" customWidth="1"/>
    <col min="8460" max="8460" width="9" style="4" customWidth="1"/>
    <col min="8461" max="8461" width="8.875" style="4" customWidth="1"/>
    <col min="8462" max="8462" width="10.7583333333333" style="4" customWidth="1"/>
    <col min="8463" max="8463" width="10.2333333333333" style="4" customWidth="1"/>
    <col min="8464" max="8464" width="7.35" style="4" customWidth="1"/>
    <col min="8465" max="8465" width="10.35" style="4" customWidth="1"/>
    <col min="8466" max="8704" width="9.46666666666667" style="4"/>
    <col min="8705" max="8705" width="6.23333333333333" style="4" customWidth="1"/>
    <col min="8706" max="8706" width="13.875" style="4" customWidth="1"/>
    <col min="8707" max="8707" width="10.1166666666667" style="4" customWidth="1"/>
    <col min="8708" max="8708" width="6.64166666666667" style="4" customWidth="1"/>
    <col min="8709" max="8709" width="5.35" style="4" customWidth="1"/>
    <col min="8710" max="8711" width="9.46666666666667" style="4" hidden="1" customWidth="1"/>
    <col min="8712" max="8712" width="7.23333333333333" style="4" customWidth="1"/>
    <col min="8713" max="8713" width="13.7583333333333" style="4" customWidth="1"/>
    <col min="8714" max="8715" width="5.23333333333333" style="4" customWidth="1"/>
    <col min="8716" max="8716" width="9" style="4" customWidth="1"/>
    <col min="8717" max="8717" width="8.875" style="4" customWidth="1"/>
    <col min="8718" max="8718" width="10.7583333333333" style="4" customWidth="1"/>
    <col min="8719" max="8719" width="10.2333333333333" style="4" customWidth="1"/>
    <col min="8720" max="8720" width="7.35" style="4" customWidth="1"/>
    <col min="8721" max="8721" width="10.35" style="4" customWidth="1"/>
    <col min="8722" max="8960" width="9.46666666666667" style="4"/>
    <col min="8961" max="8961" width="6.23333333333333" style="4" customWidth="1"/>
    <col min="8962" max="8962" width="13.875" style="4" customWidth="1"/>
    <col min="8963" max="8963" width="10.1166666666667" style="4" customWidth="1"/>
    <col min="8964" max="8964" width="6.64166666666667" style="4" customWidth="1"/>
    <col min="8965" max="8965" width="5.35" style="4" customWidth="1"/>
    <col min="8966" max="8967" width="9.46666666666667" style="4" hidden="1" customWidth="1"/>
    <col min="8968" max="8968" width="7.23333333333333" style="4" customWidth="1"/>
    <col min="8969" max="8969" width="13.7583333333333" style="4" customWidth="1"/>
    <col min="8970" max="8971" width="5.23333333333333" style="4" customWidth="1"/>
    <col min="8972" max="8972" width="9" style="4" customWidth="1"/>
    <col min="8973" max="8973" width="8.875" style="4" customWidth="1"/>
    <col min="8974" max="8974" width="10.7583333333333" style="4" customWidth="1"/>
    <col min="8975" max="8975" width="10.2333333333333" style="4" customWidth="1"/>
    <col min="8976" max="8976" width="7.35" style="4" customWidth="1"/>
    <col min="8977" max="8977" width="10.35" style="4" customWidth="1"/>
    <col min="8978" max="9216" width="9.46666666666667" style="4"/>
    <col min="9217" max="9217" width="6.23333333333333" style="4" customWidth="1"/>
    <col min="9218" max="9218" width="13.875" style="4" customWidth="1"/>
    <col min="9219" max="9219" width="10.1166666666667" style="4" customWidth="1"/>
    <col min="9220" max="9220" width="6.64166666666667" style="4" customWidth="1"/>
    <col min="9221" max="9221" width="5.35" style="4" customWidth="1"/>
    <col min="9222" max="9223" width="9.46666666666667" style="4" hidden="1" customWidth="1"/>
    <col min="9224" max="9224" width="7.23333333333333" style="4" customWidth="1"/>
    <col min="9225" max="9225" width="13.7583333333333" style="4" customWidth="1"/>
    <col min="9226" max="9227" width="5.23333333333333" style="4" customWidth="1"/>
    <col min="9228" max="9228" width="9" style="4" customWidth="1"/>
    <col min="9229" max="9229" width="8.875" style="4" customWidth="1"/>
    <col min="9230" max="9230" width="10.7583333333333" style="4" customWidth="1"/>
    <col min="9231" max="9231" width="10.2333333333333" style="4" customWidth="1"/>
    <col min="9232" max="9232" width="7.35" style="4" customWidth="1"/>
    <col min="9233" max="9233" width="10.35" style="4" customWidth="1"/>
    <col min="9234" max="9472" width="9.46666666666667" style="4"/>
    <col min="9473" max="9473" width="6.23333333333333" style="4" customWidth="1"/>
    <col min="9474" max="9474" width="13.875" style="4" customWidth="1"/>
    <col min="9475" max="9475" width="10.1166666666667" style="4" customWidth="1"/>
    <col min="9476" max="9476" width="6.64166666666667" style="4" customWidth="1"/>
    <col min="9477" max="9477" width="5.35" style="4" customWidth="1"/>
    <col min="9478" max="9479" width="9.46666666666667" style="4" hidden="1" customWidth="1"/>
    <col min="9480" max="9480" width="7.23333333333333" style="4" customWidth="1"/>
    <col min="9481" max="9481" width="13.7583333333333" style="4" customWidth="1"/>
    <col min="9482" max="9483" width="5.23333333333333" style="4" customWidth="1"/>
    <col min="9484" max="9484" width="9" style="4" customWidth="1"/>
    <col min="9485" max="9485" width="8.875" style="4" customWidth="1"/>
    <col min="9486" max="9486" width="10.7583333333333" style="4" customWidth="1"/>
    <col min="9487" max="9487" width="10.2333333333333" style="4" customWidth="1"/>
    <col min="9488" max="9488" width="7.35" style="4" customWidth="1"/>
    <col min="9489" max="9489" width="10.35" style="4" customWidth="1"/>
    <col min="9490" max="9728" width="9.46666666666667" style="4"/>
    <col min="9729" max="9729" width="6.23333333333333" style="4" customWidth="1"/>
    <col min="9730" max="9730" width="13.875" style="4" customWidth="1"/>
    <col min="9731" max="9731" width="10.1166666666667" style="4" customWidth="1"/>
    <col min="9732" max="9732" width="6.64166666666667" style="4" customWidth="1"/>
    <col min="9733" max="9733" width="5.35" style="4" customWidth="1"/>
    <col min="9734" max="9735" width="9.46666666666667" style="4" hidden="1" customWidth="1"/>
    <col min="9736" max="9736" width="7.23333333333333" style="4" customWidth="1"/>
    <col min="9737" max="9737" width="13.7583333333333" style="4" customWidth="1"/>
    <col min="9738" max="9739" width="5.23333333333333" style="4" customWidth="1"/>
    <col min="9740" max="9740" width="9" style="4" customWidth="1"/>
    <col min="9741" max="9741" width="8.875" style="4" customWidth="1"/>
    <col min="9742" max="9742" width="10.7583333333333" style="4" customWidth="1"/>
    <col min="9743" max="9743" width="10.2333333333333" style="4" customWidth="1"/>
    <col min="9744" max="9744" width="7.35" style="4" customWidth="1"/>
    <col min="9745" max="9745" width="10.35" style="4" customWidth="1"/>
    <col min="9746" max="9984" width="9.46666666666667" style="4"/>
    <col min="9985" max="9985" width="6.23333333333333" style="4" customWidth="1"/>
    <col min="9986" max="9986" width="13.875" style="4" customWidth="1"/>
    <col min="9987" max="9987" width="10.1166666666667" style="4" customWidth="1"/>
    <col min="9988" max="9988" width="6.64166666666667" style="4" customWidth="1"/>
    <col min="9989" max="9989" width="5.35" style="4" customWidth="1"/>
    <col min="9990" max="9991" width="9.46666666666667" style="4" hidden="1" customWidth="1"/>
    <col min="9992" max="9992" width="7.23333333333333" style="4" customWidth="1"/>
    <col min="9993" max="9993" width="13.7583333333333" style="4" customWidth="1"/>
    <col min="9994" max="9995" width="5.23333333333333" style="4" customWidth="1"/>
    <col min="9996" max="9996" width="9" style="4" customWidth="1"/>
    <col min="9997" max="9997" width="8.875" style="4" customWidth="1"/>
    <col min="9998" max="9998" width="10.7583333333333" style="4" customWidth="1"/>
    <col min="9999" max="9999" width="10.2333333333333" style="4" customWidth="1"/>
    <col min="10000" max="10000" width="7.35" style="4" customWidth="1"/>
    <col min="10001" max="10001" width="10.35" style="4" customWidth="1"/>
    <col min="10002" max="10240" width="9.46666666666667" style="4"/>
    <col min="10241" max="10241" width="6.23333333333333" style="4" customWidth="1"/>
    <col min="10242" max="10242" width="13.875" style="4" customWidth="1"/>
    <col min="10243" max="10243" width="10.1166666666667" style="4" customWidth="1"/>
    <col min="10244" max="10244" width="6.64166666666667" style="4" customWidth="1"/>
    <col min="10245" max="10245" width="5.35" style="4" customWidth="1"/>
    <col min="10246" max="10247" width="9.46666666666667" style="4" hidden="1" customWidth="1"/>
    <col min="10248" max="10248" width="7.23333333333333" style="4" customWidth="1"/>
    <col min="10249" max="10249" width="13.7583333333333" style="4" customWidth="1"/>
    <col min="10250" max="10251" width="5.23333333333333" style="4" customWidth="1"/>
    <col min="10252" max="10252" width="9" style="4" customWidth="1"/>
    <col min="10253" max="10253" width="8.875" style="4" customWidth="1"/>
    <col min="10254" max="10254" width="10.7583333333333" style="4" customWidth="1"/>
    <col min="10255" max="10255" width="10.2333333333333" style="4" customWidth="1"/>
    <col min="10256" max="10256" width="7.35" style="4" customWidth="1"/>
    <col min="10257" max="10257" width="10.35" style="4" customWidth="1"/>
    <col min="10258" max="10496" width="9.46666666666667" style="4"/>
    <col min="10497" max="10497" width="6.23333333333333" style="4" customWidth="1"/>
    <col min="10498" max="10498" width="13.875" style="4" customWidth="1"/>
    <col min="10499" max="10499" width="10.1166666666667" style="4" customWidth="1"/>
    <col min="10500" max="10500" width="6.64166666666667" style="4" customWidth="1"/>
    <col min="10501" max="10501" width="5.35" style="4" customWidth="1"/>
    <col min="10502" max="10503" width="9.46666666666667" style="4" hidden="1" customWidth="1"/>
    <col min="10504" max="10504" width="7.23333333333333" style="4" customWidth="1"/>
    <col min="10505" max="10505" width="13.7583333333333" style="4" customWidth="1"/>
    <col min="10506" max="10507" width="5.23333333333333" style="4" customWidth="1"/>
    <col min="10508" max="10508" width="9" style="4" customWidth="1"/>
    <col min="10509" max="10509" width="8.875" style="4" customWidth="1"/>
    <col min="10510" max="10510" width="10.7583333333333" style="4" customWidth="1"/>
    <col min="10511" max="10511" width="10.2333333333333" style="4" customWidth="1"/>
    <col min="10512" max="10512" width="7.35" style="4" customWidth="1"/>
    <col min="10513" max="10513" width="10.35" style="4" customWidth="1"/>
    <col min="10514" max="10752" width="9.46666666666667" style="4"/>
    <col min="10753" max="10753" width="6.23333333333333" style="4" customWidth="1"/>
    <col min="10754" max="10754" width="13.875" style="4" customWidth="1"/>
    <col min="10755" max="10755" width="10.1166666666667" style="4" customWidth="1"/>
    <col min="10756" max="10756" width="6.64166666666667" style="4" customWidth="1"/>
    <col min="10757" max="10757" width="5.35" style="4" customWidth="1"/>
    <col min="10758" max="10759" width="9.46666666666667" style="4" hidden="1" customWidth="1"/>
    <col min="10760" max="10760" width="7.23333333333333" style="4" customWidth="1"/>
    <col min="10761" max="10761" width="13.7583333333333" style="4" customWidth="1"/>
    <col min="10762" max="10763" width="5.23333333333333" style="4" customWidth="1"/>
    <col min="10764" max="10764" width="9" style="4" customWidth="1"/>
    <col min="10765" max="10765" width="8.875" style="4" customWidth="1"/>
    <col min="10766" max="10766" width="10.7583333333333" style="4" customWidth="1"/>
    <col min="10767" max="10767" width="10.2333333333333" style="4" customWidth="1"/>
    <col min="10768" max="10768" width="7.35" style="4" customWidth="1"/>
    <col min="10769" max="10769" width="10.35" style="4" customWidth="1"/>
    <col min="10770" max="11008" width="9.46666666666667" style="4"/>
    <col min="11009" max="11009" width="6.23333333333333" style="4" customWidth="1"/>
    <col min="11010" max="11010" width="13.875" style="4" customWidth="1"/>
    <col min="11011" max="11011" width="10.1166666666667" style="4" customWidth="1"/>
    <col min="11012" max="11012" width="6.64166666666667" style="4" customWidth="1"/>
    <col min="11013" max="11013" width="5.35" style="4" customWidth="1"/>
    <col min="11014" max="11015" width="9.46666666666667" style="4" hidden="1" customWidth="1"/>
    <col min="11016" max="11016" width="7.23333333333333" style="4" customWidth="1"/>
    <col min="11017" max="11017" width="13.7583333333333" style="4" customWidth="1"/>
    <col min="11018" max="11019" width="5.23333333333333" style="4" customWidth="1"/>
    <col min="11020" max="11020" width="9" style="4" customWidth="1"/>
    <col min="11021" max="11021" width="8.875" style="4" customWidth="1"/>
    <col min="11022" max="11022" width="10.7583333333333" style="4" customWidth="1"/>
    <col min="11023" max="11023" width="10.2333333333333" style="4" customWidth="1"/>
    <col min="11024" max="11024" width="7.35" style="4" customWidth="1"/>
    <col min="11025" max="11025" width="10.35" style="4" customWidth="1"/>
    <col min="11026" max="11264" width="9.46666666666667" style="4"/>
    <col min="11265" max="11265" width="6.23333333333333" style="4" customWidth="1"/>
    <col min="11266" max="11266" width="13.875" style="4" customWidth="1"/>
    <col min="11267" max="11267" width="10.1166666666667" style="4" customWidth="1"/>
    <col min="11268" max="11268" width="6.64166666666667" style="4" customWidth="1"/>
    <col min="11269" max="11269" width="5.35" style="4" customWidth="1"/>
    <col min="11270" max="11271" width="9.46666666666667" style="4" hidden="1" customWidth="1"/>
    <col min="11272" max="11272" width="7.23333333333333" style="4" customWidth="1"/>
    <col min="11273" max="11273" width="13.7583333333333" style="4" customWidth="1"/>
    <col min="11274" max="11275" width="5.23333333333333" style="4" customWidth="1"/>
    <col min="11276" max="11276" width="9" style="4" customWidth="1"/>
    <col min="11277" max="11277" width="8.875" style="4" customWidth="1"/>
    <col min="11278" max="11278" width="10.7583333333333" style="4" customWidth="1"/>
    <col min="11279" max="11279" width="10.2333333333333" style="4" customWidth="1"/>
    <col min="11280" max="11280" width="7.35" style="4" customWidth="1"/>
    <col min="11281" max="11281" width="10.35" style="4" customWidth="1"/>
    <col min="11282" max="11520" width="9.46666666666667" style="4"/>
    <col min="11521" max="11521" width="6.23333333333333" style="4" customWidth="1"/>
    <col min="11522" max="11522" width="13.875" style="4" customWidth="1"/>
    <col min="11523" max="11523" width="10.1166666666667" style="4" customWidth="1"/>
    <col min="11524" max="11524" width="6.64166666666667" style="4" customWidth="1"/>
    <col min="11525" max="11525" width="5.35" style="4" customWidth="1"/>
    <col min="11526" max="11527" width="9.46666666666667" style="4" hidden="1" customWidth="1"/>
    <col min="11528" max="11528" width="7.23333333333333" style="4" customWidth="1"/>
    <col min="11529" max="11529" width="13.7583333333333" style="4" customWidth="1"/>
    <col min="11530" max="11531" width="5.23333333333333" style="4" customWidth="1"/>
    <col min="11532" max="11532" width="9" style="4" customWidth="1"/>
    <col min="11533" max="11533" width="8.875" style="4" customWidth="1"/>
    <col min="11534" max="11534" width="10.7583333333333" style="4" customWidth="1"/>
    <col min="11535" max="11535" width="10.2333333333333" style="4" customWidth="1"/>
    <col min="11536" max="11536" width="7.35" style="4" customWidth="1"/>
    <col min="11537" max="11537" width="10.35" style="4" customWidth="1"/>
    <col min="11538" max="11776" width="9.46666666666667" style="4"/>
    <col min="11777" max="11777" width="6.23333333333333" style="4" customWidth="1"/>
    <col min="11778" max="11778" width="13.875" style="4" customWidth="1"/>
    <col min="11779" max="11779" width="10.1166666666667" style="4" customWidth="1"/>
    <col min="11780" max="11780" width="6.64166666666667" style="4" customWidth="1"/>
    <col min="11781" max="11781" width="5.35" style="4" customWidth="1"/>
    <col min="11782" max="11783" width="9.46666666666667" style="4" hidden="1" customWidth="1"/>
    <col min="11784" max="11784" width="7.23333333333333" style="4" customWidth="1"/>
    <col min="11785" max="11785" width="13.7583333333333" style="4" customWidth="1"/>
    <col min="11786" max="11787" width="5.23333333333333" style="4" customWidth="1"/>
    <col min="11788" max="11788" width="9" style="4" customWidth="1"/>
    <col min="11789" max="11789" width="8.875" style="4" customWidth="1"/>
    <col min="11790" max="11790" width="10.7583333333333" style="4" customWidth="1"/>
    <col min="11791" max="11791" width="10.2333333333333" style="4" customWidth="1"/>
    <col min="11792" max="11792" width="7.35" style="4" customWidth="1"/>
    <col min="11793" max="11793" width="10.35" style="4" customWidth="1"/>
    <col min="11794" max="12032" width="9.46666666666667" style="4"/>
    <col min="12033" max="12033" width="6.23333333333333" style="4" customWidth="1"/>
    <col min="12034" max="12034" width="13.875" style="4" customWidth="1"/>
    <col min="12035" max="12035" width="10.1166666666667" style="4" customWidth="1"/>
    <col min="12036" max="12036" width="6.64166666666667" style="4" customWidth="1"/>
    <col min="12037" max="12037" width="5.35" style="4" customWidth="1"/>
    <col min="12038" max="12039" width="9.46666666666667" style="4" hidden="1" customWidth="1"/>
    <col min="12040" max="12040" width="7.23333333333333" style="4" customWidth="1"/>
    <col min="12041" max="12041" width="13.7583333333333" style="4" customWidth="1"/>
    <col min="12042" max="12043" width="5.23333333333333" style="4" customWidth="1"/>
    <col min="12044" max="12044" width="9" style="4" customWidth="1"/>
    <col min="12045" max="12045" width="8.875" style="4" customWidth="1"/>
    <col min="12046" max="12046" width="10.7583333333333" style="4" customWidth="1"/>
    <col min="12047" max="12047" width="10.2333333333333" style="4" customWidth="1"/>
    <col min="12048" max="12048" width="7.35" style="4" customWidth="1"/>
    <col min="12049" max="12049" width="10.35" style="4" customWidth="1"/>
    <col min="12050" max="12288" width="9.46666666666667" style="4"/>
    <col min="12289" max="12289" width="6.23333333333333" style="4" customWidth="1"/>
    <col min="12290" max="12290" width="13.875" style="4" customWidth="1"/>
    <col min="12291" max="12291" width="10.1166666666667" style="4" customWidth="1"/>
    <col min="12292" max="12292" width="6.64166666666667" style="4" customWidth="1"/>
    <col min="12293" max="12293" width="5.35" style="4" customWidth="1"/>
    <col min="12294" max="12295" width="9.46666666666667" style="4" hidden="1" customWidth="1"/>
    <col min="12296" max="12296" width="7.23333333333333" style="4" customWidth="1"/>
    <col min="12297" max="12297" width="13.7583333333333" style="4" customWidth="1"/>
    <col min="12298" max="12299" width="5.23333333333333" style="4" customWidth="1"/>
    <col min="12300" max="12300" width="9" style="4" customWidth="1"/>
    <col min="12301" max="12301" width="8.875" style="4" customWidth="1"/>
    <col min="12302" max="12302" width="10.7583333333333" style="4" customWidth="1"/>
    <col min="12303" max="12303" width="10.2333333333333" style="4" customWidth="1"/>
    <col min="12304" max="12304" width="7.35" style="4" customWidth="1"/>
    <col min="12305" max="12305" width="10.35" style="4" customWidth="1"/>
    <col min="12306" max="12544" width="9.46666666666667" style="4"/>
    <col min="12545" max="12545" width="6.23333333333333" style="4" customWidth="1"/>
    <col min="12546" max="12546" width="13.875" style="4" customWidth="1"/>
    <col min="12547" max="12547" width="10.1166666666667" style="4" customWidth="1"/>
    <col min="12548" max="12548" width="6.64166666666667" style="4" customWidth="1"/>
    <col min="12549" max="12549" width="5.35" style="4" customWidth="1"/>
    <col min="12550" max="12551" width="9.46666666666667" style="4" hidden="1" customWidth="1"/>
    <col min="12552" max="12552" width="7.23333333333333" style="4" customWidth="1"/>
    <col min="12553" max="12553" width="13.7583333333333" style="4" customWidth="1"/>
    <col min="12554" max="12555" width="5.23333333333333" style="4" customWidth="1"/>
    <col min="12556" max="12556" width="9" style="4" customWidth="1"/>
    <col min="12557" max="12557" width="8.875" style="4" customWidth="1"/>
    <col min="12558" max="12558" width="10.7583333333333" style="4" customWidth="1"/>
    <col min="12559" max="12559" width="10.2333333333333" style="4" customWidth="1"/>
    <col min="12560" max="12560" width="7.35" style="4" customWidth="1"/>
    <col min="12561" max="12561" width="10.35" style="4" customWidth="1"/>
    <col min="12562" max="12800" width="9.46666666666667" style="4"/>
    <col min="12801" max="12801" width="6.23333333333333" style="4" customWidth="1"/>
    <col min="12802" max="12802" width="13.875" style="4" customWidth="1"/>
    <col min="12803" max="12803" width="10.1166666666667" style="4" customWidth="1"/>
    <col min="12804" max="12804" width="6.64166666666667" style="4" customWidth="1"/>
    <col min="12805" max="12805" width="5.35" style="4" customWidth="1"/>
    <col min="12806" max="12807" width="9.46666666666667" style="4" hidden="1" customWidth="1"/>
    <col min="12808" max="12808" width="7.23333333333333" style="4" customWidth="1"/>
    <col min="12809" max="12809" width="13.7583333333333" style="4" customWidth="1"/>
    <col min="12810" max="12811" width="5.23333333333333" style="4" customWidth="1"/>
    <col min="12812" max="12812" width="9" style="4" customWidth="1"/>
    <col min="12813" max="12813" width="8.875" style="4" customWidth="1"/>
    <col min="12814" max="12814" width="10.7583333333333" style="4" customWidth="1"/>
    <col min="12815" max="12815" width="10.2333333333333" style="4" customWidth="1"/>
    <col min="12816" max="12816" width="7.35" style="4" customWidth="1"/>
    <col min="12817" max="12817" width="10.35" style="4" customWidth="1"/>
    <col min="12818" max="13056" width="9.46666666666667" style="4"/>
    <col min="13057" max="13057" width="6.23333333333333" style="4" customWidth="1"/>
    <col min="13058" max="13058" width="13.875" style="4" customWidth="1"/>
    <col min="13059" max="13059" width="10.1166666666667" style="4" customWidth="1"/>
    <col min="13060" max="13060" width="6.64166666666667" style="4" customWidth="1"/>
    <col min="13061" max="13061" width="5.35" style="4" customWidth="1"/>
    <col min="13062" max="13063" width="9.46666666666667" style="4" hidden="1" customWidth="1"/>
    <col min="13064" max="13064" width="7.23333333333333" style="4" customWidth="1"/>
    <col min="13065" max="13065" width="13.7583333333333" style="4" customWidth="1"/>
    <col min="13066" max="13067" width="5.23333333333333" style="4" customWidth="1"/>
    <col min="13068" max="13068" width="9" style="4" customWidth="1"/>
    <col min="13069" max="13069" width="8.875" style="4" customWidth="1"/>
    <col min="13070" max="13070" width="10.7583333333333" style="4" customWidth="1"/>
    <col min="13071" max="13071" width="10.2333333333333" style="4" customWidth="1"/>
    <col min="13072" max="13072" width="7.35" style="4" customWidth="1"/>
    <col min="13073" max="13073" width="10.35" style="4" customWidth="1"/>
    <col min="13074" max="13312" width="9.46666666666667" style="4"/>
    <col min="13313" max="13313" width="6.23333333333333" style="4" customWidth="1"/>
    <col min="13314" max="13314" width="13.875" style="4" customWidth="1"/>
    <col min="13315" max="13315" width="10.1166666666667" style="4" customWidth="1"/>
    <col min="13316" max="13316" width="6.64166666666667" style="4" customWidth="1"/>
    <col min="13317" max="13317" width="5.35" style="4" customWidth="1"/>
    <col min="13318" max="13319" width="9.46666666666667" style="4" hidden="1" customWidth="1"/>
    <col min="13320" max="13320" width="7.23333333333333" style="4" customWidth="1"/>
    <col min="13321" max="13321" width="13.7583333333333" style="4" customWidth="1"/>
    <col min="13322" max="13323" width="5.23333333333333" style="4" customWidth="1"/>
    <col min="13324" max="13324" width="9" style="4" customWidth="1"/>
    <col min="13325" max="13325" width="8.875" style="4" customWidth="1"/>
    <col min="13326" max="13326" width="10.7583333333333" style="4" customWidth="1"/>
    <col min="13327" max="13327" width="10.2333333333333" style="4" customWidth="1"/>
    <col min="13328" max="13328" width="7.35" style="4" customWidth="1"/>
    <col min="13329" max="13329" width="10.35" style="4" customWidth="1"/>
    <col min="13330" max="13568" width="9.46666666666667" style="4"/>
    <col min="13569" max="13569" width="6.23333333333333" style="4" customWidth="1"/>
    <col min="13570" max="13570" width="13.875" style="4" customWidth="1"/>
    <col min="13571" max="13571" width="10.1166666666667" style="4" customWidth="1"/>
    <col min="13572" max="13572" width="6.64166666666667" style="4" customWidth="1"/>
    <col min="13573" max="13573" width="5.35" style="4" customWidth="1"/>
    <col min="13574" max="13575" width="9.46666666666667" style="4" hidden="1" customWidth="1"/>
    <col min="13576" max="13576" width="7.23333333333333" style="4" customWidth="1"/>
    <col min="13577" max="13577" width="13.7583333333333" style="4" customWidth="1"/>
    <col min="13578" max="13579" width="5.23333333333333" style="4" customWidth="1"/>
    <col min="13580" max="13580" width="9" style="4" customWidth="1"/>
    <col min="13581" max="13581" width="8.875" style="4" customWidth="1"/>
    <col min="13582" max="13582" width="10.7583333333333" style="4" customWidth="1"/>
    <col min="13583" max="13583" width="10.2333333333333" style="4" customWidth="1"/>
    <col min="13584" max="13584" width="7.35" style="4" customWidth="1"/>
    <col min="13585" max="13585" width="10.35" style="4" customWidth="1"/>
    <col min="13586" max="13824" width="9.46666666666667" style="4"/>
    <col min="13825" max="13825" width="6.23333333333333" style="4" customWidth="1"/>
    <col min="13826" max="13826" width="13.875" style="4" customWidth="1"/>
    <col min="13827" max="13827" width="10.1166666666667" style="4" customWidth="1"/>
    <col min="13828" max="13828" width="6.64166666666667" style="4" customWidth="1"/>
    <col min="13829" max="13829" width="5.35" style="4" customWidth="1"/>
    <col min="13830" max="13831" width="9.46666666666667" style="4" hidden="1" customWidth="1"/>
    <col min="13832" max="13832" width="7.23333333333333" style="4" customWidth="1"/>
    <col min="13833" max="13833" width="13.7583333333333" style="4" customWidth="1"/>
    <col min="13834" max="13835" width="5.23333333333333" style="4" customWidth="1"/>
    <col min="13836" max="13836" width="9" style="4" customWidth="1"/>
    <col min="13837" max="13837" width="8.875" style="4" customWidth="1"/>
    <col min="13838" max="13838" width="10.7583333333333" style="4" customWidth="1"/>
    <col min="13839" max="13839" width="10.2333333333333" style="4" customWidth="1"/>
    <col min="13840" max="13840" width="7.35" style="4" customWidth="1"/>
    <col min="13841" max="13841" width="10.35" style="4" customWidth="1"/>
    <col min="13842" max="14080" width="9.46666666666667" style="4"/>
    <col min="14081" max="14081" width="6.23333333333333" style="4" customWidth="1"/>
    <col min="14082" max="14082" width="13.875" style="4" customWidth="1"/>
    <col min="14083" max="14083" width="10.1166666666667" style="4" customWidth="1"/>
    <col min="14084" max="14084" width="6.64166666666667" style="4" customWidth="1"/>
    <col min="14085" max="14085" width="5.35" style="4" customWidth="1"/>
    <col min="14086" max="14087" width="9.46666666666667" style="4" hidden="1" customWidth="1"/>
    <col min="14088" max="14088" width="7.23333333333333" style="4" customWidth="1"/>
    <col min="14089" max="14089" width="13.7583333333333" style="4" customWidth="1"/>
    <col min="14090" max="14091" width="5.23333333333333" style="4" customWidth="1"/>
    <col min="14092" max="14092" width="9" style="4" customWidth="1"/>
    <col min="14093" max="14093" width="8.875" style="4" customWidth="1"/>
    <col min="14094" max="14094" width="10.7583333333333" style="4" customWidth="1"/>
    <col min="14095" max="14095" width="10.2333333333333" style="4" customWidth="1"/>
    <col min="14096" max="14096" width="7.35" style="4" customWidth="1"/>
    <col min="14097" max="14097" width="10.35" style="4" customWidth="1"/>
    <col min="14098" max="14336" width="9.46666666666667" style="4"/>
    <col min="14337" max="14337" width="6.23333333333333" style="4" customWidth="1"/>
    <col min="14338" max="14338" width="13.875" style="4" customWidth="1"/>
    <col min="14339" max="14339" width="10.1166666666667" style="4" customWidth="1"/>
    <col min="14340" max="14340" width="6.64166666666667" style="4" customWidth="1"/>
    <col min="14341" max="14341" width="5.35" style="4" customWidth="1"/>
    <col min="14342" max="14343" width="9.46666666666667" style="4" hidden="1" customWidth="1"/>
    <col min="14344" max="14344" width="7.23333333333333" style="4" customWidth="1"/>
    <col min="14345" max="14345" width="13.7583333333333" style="4" customWidth="1"/>
    <col min="14346" max="14347" width="5.23333333333333" style="4" customWidth="1"/>
    <col min="14348" max="14348" width="9" style="4" customWidth="1"/>
    <col min="14349" max="14349" width="8.875" style="4" customWidth="1"/>
    <col min="14350" max="14350" width="10.7583333333333" style="4" customWidth="1"/>
    <col min="14351" max="14351" width="10.2333333333333" style="4" customWidth="1"/>
    <col min="14352" max="14352" width="7.35" style="4" customWidth="1"/>
    <col min="14353" max="14353" width="10.35" style="4" customWidth="1"/>
    <col min="14354" max="14592" width="9.46666666666667" style="4"/>
    <col min="14593" max="14593" width="6.23333333333333" style="4" customWidth="1"/>
    <col min="14594" max="14594" width="13.875" style="4" customWidth="1"/>
    <col min="14595" max="14595" width="10.1166666666667" style="4" customWidth="1"/>
    <col min="14596" max="14596" width="6.64166666666667" style="4" customWidth="1"/>
    <col min="14597" max="14597" width="5.35" style="4" customWidth="1"/>
    <col min="14598" max="14599" width="9.46666666666667" style="4" hidden="1" customWidth="1"/>
    <col min="14600" max="14600" width="7.23333333333333" style="4" customWidth="1"/>
    <col min="14601" max="14601" width="13.7583333333333" style="4" customWidth="1"/>
    <col min="14602" max="14603" width="5.23333333333333" style="4" customWidth="1"/>
    <col min="14604" max="14604" width="9" style="4" customWidth="1"/>
    <col min="14605" max="14605" width="8.875" style="4" customWidth="1"/>
    <col min="14606" max="14606" width="10.7583333333333" style="4" customWidth="1"/>
    <col min="14607" max="14607" width="10.2333333333333" style="4" customWidth="1"/>
    <col min="14608" max="14608" width="7.35" style="4" customWidth="1"/>
    <col min="14609" max="14609" width="10.35" style="4" customWidth="1"/>
    <col min="14610" max="14848" width="9.46666666666667" style="4"/>
    <col min="14849" max="14849" width="6.23333333333333" style="4" customWidth="1"/>
    <col min="14850" max="14850" width="13.875" style="4" customWidth="1"/>
    <col min="14851" max="14851" width="10.1166666666667" style="4" customWidth="1"/>
    <col min="14852" max="14852" width="6.64166666666667" style="4" customWidth="1"/>
    <col min="14853" max="14853" width="5.35" style="4" customWidth="1"/>
    <col min="14854" max="14855" width="9.46666666666667" style="4" hidden="1" customWidth="1"/>
    <col min="14856" max="14856" width="7.23333333333333" style="4" customWidth="1"/>
    <col min="14857" max="14857" width="13.7583333333333" style="4" customWidth="1"/>
    <col min="14858" max="14859" width="5.23333333333333" style="4" customWidth="1"/>
    <col min="14860" max="14860" width="9" style="4" customWidth="1"/>
    <col min="14861" max="14861" width="8.875" style="4" customWidth="1"/>
    <col min="14862" max="14862" width="10.7583333333333" style="4" customWidth="1"/>
    <col min="14863" max="14863" width="10.2333333333333" style="4" customWidth="1"/>
    <col min="14864" max="14864" width="7.35" style="4" customWidth="1"/>
    <col min="14865" max="14865" width="10.35" style="4" customWidth="1"/>
    <col min="14866" max="15104" width="9.46666666666667" style="4"/>
    <col min="15105" max="15105" width="6.23333333333333" style="4" customWidth="1"/>
    <col min="15106" max="15106" width="13.875" style="4" customWidth="1"/>
    <col min="15107" max="15107" width="10.1166666666667" style="4" customWidth="1"/>
    <col min="15108" max="15108" width="6.64166666666667" style="4" customWidth="1"/>
    <col min="15109" max="15109" width="5.35" style="4" customWidth="1"/>
    <col min="15110" max="15111" width="9.46666666666667" style="4" hidden="1" customWidth="1"/>
    <col min="15112" max="15112" width="7.23333333333333" style="4" customWidth="1"/>
    <col min="15113" max="15113" width="13.7583333333333" style="4" customWidth="1"/>
    <col min="15114" max="15115" width="5.23333333333333" style="4" customWidth="1"/>
    <col min="15116" max="15116" width="9" style="4" customWidth="1"/>
    <col min="15117" max="15117" width="8.875" style="4" customWidth="1"/>
    <col min="15118" max="15118" width="10.7583333333333" style="4" customWidth="1"/>
    <col min="15119" max="15119" width="10.2333333333333" style="4" customWidth="1"/>
    <col min="15120" max="15120" width="7.35" style="4" customWidth="1"/>
    <col min="15121" max="15121" width="10.35" style="4" customWidth="1"/>
    <col min="15122" max="15360" width="9.46666666666667" style="4"/>
    <col min="15361" max="15361" width="6.23333333333333" style="4" customWidth="1"/>
    <col min="15362" max="15362" width="13.875" style="4" customWidth="1"/>
    <col min="15363" max="15363" width="10.1166666666667" style="4" customWidth="1"/>
    <col min="15364" max="15364" width="6.64166666666667" style="4" customWidth="1"/>
    <col min="15365" max="15365" width="5.35" style="4" customWidth="1"/>
    <col min="15366" max="15367" width="9.46666666666667" style="4" hidden="1" customWidth="1"/>
    <col min="15368" max="15368" width="7.23333333333333" style="4" customWidth="1"/>
    <col min="15369" max="15369" width="13.7583333333333" style="4" customWidth="1"/>
    <col min="15370" max="15371" width="5.23333333333333" style="4" customWidth="1"/>
    <col min="15372" max="15372" width="9" style="4" customWidth="1"/>
    <col min="15373" max="15373" width="8.875" style="4" customWidth="1"/>
    <col min="15374" max="15374" width="10.7583333333333" style="4" customWidth="1"/>
    <col min="15375" max="15375" width="10.2333333333333" style="4" customWidth="1"/>
    <col min="15376" max="15376" width="7.35" style="4" customWidth="1"/>
    <col min="15377" max="15377" width="10.35" style="4" customWidth="1"/>
    <col min="15378" max="15616" width="9.46666666666667" style="4"/>
    <col min="15617" max="15617" width="6.23333333333333" style="4" customWidth="1"/>
    <col min="15618" max="15618" width="13.875" style="4" customWidth="1"/>
    <col min="15619" max="15619" width="10.1166666666667" style="4" customWidth="1"/>
    <col min="15620" max="15620" width="6.64166666666667" style="4" customWidth="1"/>
    <col min="15621" max="15621" width="5.35" style="4" customWidth="1"/>
    <col min="15622" max="15623" width="9.46666666666667" style="4" hidden="1" customWidth="1"/>
    <col min="15624" max="15624" width="7.23333333333333" style="4" customWidth="1"/>
    <col min="15625" max="15625" width="13.7583333333333" style="4" customWidth="1"/>
    <col min="15626" max="15627" width="5.23333333333333" style="4" customWidth="1"/>
    <col min="15628" max="15628" width="9" style="4" customWidth="1"/>
    <col min="15629" max="15629" width="8.875" style="4" customWidth="1"/>
    <col min="15630" max="15630" width="10.7583333333333" style="4" customWidth="1"/>
    <col min="15631" max="15631" width="10.2333333333333" style="4" customWidth="1"/>
    <col min="15632" max="15632" width="7.35" style="4" customWidth="1"/>
    <col min="15633" max="15633" width="10.35" style="4" customWidth="1"/>
    <col min="15634" max="15872" width="9.46666666666667" style="4"/>
    <col min="15873" max="15873" width="6.23333333333333" style="4" customWidth="1"/>
    <col min="15874" max="15874" width="13.875" style="4" customWidth="1"/>
    <col min="15875" max="15875" width="10.1166666666667" style="4" customWidth="1"/>
    <col min="15876" max="15876" width="6.64166666666667" style="4" customWidth="1"/>
    <col min="15877" max="15877" width="5.35" style="4" customWidth="1"/>
    <col min="15878" max="15879" width="9.46666666666667" style="4" hidden="1" customWidth="1"/>
    <col min="15880" max="15880" width="7.23333333333333" style="4" customWidth="1"/>
    <col min="15881" max="15881" width="13.7583333333333" style="4" customWidth="1"/>
    <col min="15882" max="15883" width="5.23333333333333" style="4" customWidth="1"/>
    <col min="15884" max="15884" width="9" style="4" customWidth="1"/>
    <col min="15885" max="15885" width="8.875" style="4" customWidth="1"/>
    <col min="15886" max="15886" width="10.7583333333333" style="4" customWidth="1"/>
    <col min="15887" max="15887" width="10.2333333333333" style="4" customWidth="1"/>
    <col min="15888" max="15888" width="7.35" style="4" customWidth="1"/>
    <col min="15889" max="15889" width="10.35" style="4" customWidth="1"/>
    <col min="15890" max="16128" width="9.46666666666667" style="4"/>
    <col min="16129" max="16129" width="6.23333333333333" style="4" customWidth="1"/>
    <col min="16130" max="16130" width="13.875" style="4" customWidth="1"/>
    <col min="16131" max="16131" width="10.1166666666667" style="4" customWidth="1"/>
    <col min="16132" max="16132" width="6.64166666666667" style="4" customWidth="1"/>
    <col min="16133" max="16133" width="5.35" style="4" customWidth="1"/>
    <col min="16134" max="16135" width="9.46666666666667" style="4" hidden="1" customWidth="1"/>
    <col min="16136" max="16136" width="7.23333333333333" style="4" customWidth="1"/>
    <col min="16137" max="16137" width="13.7583333333333" style="4" customWidth="1"/>
    <col min="16138" max="16139" width="5.23333333333333" style="4" customWidth="1"/>
    <col min="16140" max="16140" width="9" style="4" customWidth="1"/>
    <col min="16141" max="16141" width="8.875" style="4" customWidth="1"/>
    <col min="16142" max="16142" width="10.7583333333333" style="4" customWidth="1"/>
    <col min="16143" max="16143" width="10.2333333333333" style="4" customWidth="1"/>
    <col min="16144" max="16144" width="7.35" style="4" customWidth="1"/>
    <col min="16145" max="16145" width="10.35" style="4" customWidth="1"/>
    <col min="16146" max="16384" width="9.46666666666667" style="4"/>
  </cols>
  <sheetData>
    <row r="1" ht="14.25" spans="1:20">
      <c r="A1" s="5" t="s">
        <v>0</v>
      </c>
      <c r="B1" s="6" t="s">
        <v>1</v>
      </c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3.25" spans="1:20">
      <c r="A2" s="9" t="s">
        <v>573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14.25" spans="1:20">
      <c r="A3" s="11" t="str">
        <f>CONCATENATE([1]封面!D9,[1]封面!F9,[1]封面!G9,[1]封面!H9,[1]封面!I9,[1]封面!J9,[1]封面!K9)</f>
        <v>评估基准日：2026年05月31日</v>
      </c>
      <c r="B3" s="11"/>
      <c r="C3" s="11"/>
      <c r="D3" s="11"/>
      <c r="E3" s="11"/>
      <c r="F3" s="11"/>
      <c r="G3" s="11"/>
      <c r="H3" s="11"/>
      <c r="I3" s="11"/>
      <c r="J3" s="8"/>
      <c r="K3" s="8"/>
      <c r="L3" s="8"/>
      <c r="M3" s="8"/>
      <c r="N3" s="8"/>
      <c r="O3" s="8"/>
      <c r="P3" s="8"/>
      <c r="Q3" s="8"/>
    </row>
    <row r="4" ht="14.25" spans="1:20">
      <c r="A4" s="11"/>
      <c r="B4" s="11"/>
      <c r="C4" s="11"/>
      <c r="D4" s="11"/>
      <c r="E4" s="11"/>
      <c r="F4" s="11"/>
      <c r="G4" s="11"/>
      <c r="H4" s="11"/>
      <c r="I4" s="11"/>
      <c r="J4" s="8"/>
      <c r="K4" s="8"/>
      <c r="L4" s="8"/>
      <c r="M4" s="8"/>
      <c r="N4" s="8"/>
      <c r="O4" s="8"/>
      <c r="P4" s="8"/>
      <c r="Q4" s="12"/>
    </row>
    <row r="5" ht="14.25" spans="1:20">
      <c r="A5" s="13" t="str">
        <f>[1]封面!D7&amp;[1]封面!E7</f>
        <v>被评估单位（或者产权持有单位）：枣庄交通发展集团寨山矿业有限公司</v>
      </c>
      <c r="Q5" s="12" t="s">
        <v>3</v>
      </c>
    </row>
    <row r="6" s="2" customFormat="1" ht="12.75" spans="1:20">
      <c r="A6" s="14" t="s">
        <v>4</v>
      </c>
      <c r="B6" s="14" t="s">
        <v>574</v>
      </c>
      <c r="C6" s="15" t="s">
        <v>47</v>
      </c>
      <c r="D6" s="15" t="s">
        <v>575</v>
      </c>
      <c r="E6" s="15" t="s">
        <v>21</v>
      </c>
      <c r="F6" s="14" t="s">
        <v>24</v>
      </c>
      <c r="G6" s="16"/>
      <c r="H6" s="17" t="s">
        <v>576</v>
      </c>
      <c r="I6" s="18"/>
      <c r="J6" s="14" t="s">
        <v>577</v>
      </c>
      <c r="K6" s="14"/>
      <c r="L6" s="14" t="s">
        <v>26</v>
      </c>
      <c r="M6" s="19"/>
      <c r="N6" s="19"/>
      <c r="O6" s="15" t="s">
        <v>578</v>
      </c>
      <c r="P6" s="14" t="s">
        <v>579</v>
      </c>
      <c r="Q6" s="14" t="s">
        <v>28</v>
      </c>
    </row>
    <row r="7" s="2" customFormat="1" ht="12.75" spans="1:20">
      <c r="A7" s="19"/>
      <c r="B7" s="19"/>
      <c r="C7" s="20"/>
      <c r="D7" s="20"/>
      <c r="E7" s="21"/>
      <c r="F7" s="14" t="s">
        <v>45</v>
      </c>
      <c r="G7" s="22" t="s">
        <v>580</v>
      </c>
      <c r="H7" s="23" t="s">
        <v>45</v>
      </c>
      <c r="I7" s="14" t="s">
        <v>580</v>
      </c>
      <c r="J7" s="19"/>
      <c r="K7" s="14" t="s">
        <v>581</v>
      </c>
      <c r="L7" s="14" t="s">
        <v>582</v>
      </c>
      <c r="M7" s="14" t="s">
        <v>33</v>
      </c>
      <c r="N7" s="14" t="s">
        <v>580</v>
      </c>
      <c r="O7" s="21"/>
      <c r="P7" s="19"/>
      <c r="Q7" s="19"/>
    </row>
    <row r="8" s="3" customFormat="1" ht="16.5" customHeight="1" spans="1:20">
      <c r="A8" s="24">
        <v>1</v>
      </c>
      <c r="B8" s="25" t="s">
        <v>583</v>
      </c>
      <c r="C8" s="26">
        <v>44456</v>
      </c>
      <c r="D8" s="27">
        <v>237.624444444444</v>
      </c>
      <c r="E8" s="28" t="s">
        <v>51</v>
      </c>
      <c r="F8" s="29"/>
      <c r="G8" s="30"/>
      <c r="H8" s="31">
        <v>7</v>
      </c>
      <c r="I8" s="32">
        <f t="shared" ref="I8:I14" si="0">D8*H8</f>
        <v>1663.37111111111</v>
      </c>
      <c r="J8" s="29">
        <v>7</v>
      </c>
      <c r="K8" s="33">
        <v>374</v>
      </c>
      <c r="L8" s="32">
        <f t="shared" ref="L8:L14" si="1">K8*J8</f>
        <v>2618</v>
      </c>
      <c r="M8" s="34">
        <v>0.3</v>
      </c>
      <c r="N8" s="32">
        <f t="shared" ref="N8:N14" si="2">L8*M8</f>
        <v>785.4</v>
      </c>
      <c r="O8" s="32">
        <f>IF(I8=0,"",(N8-I8))</f>
        <v>-877.971111111108</v>
      </c>
      <c r="P8" s="32">
        <f>IF(I8=0,"",(N8-I8)/I8*100)</f>
        <v>-52.7826355313238</v>
      </c>
      <c r="Q8" s="35" t="s">
        <v>48</v>
      </c>
      <c r="S8" s="36"/>
    </row>
    <row r="9" s="3" customFormat="1" ht="16.5" customHeight="1" spans="1:20">
      <c r="A9" s="24">
        <v>2</v>
      </c>
      <c r="B9" s="25" t="s">
        <v>197</v>
      </c>
      <c r="C9" s="26">
        <v>44397</v>
      </c>
      <c r="D9" s="27">
        <v>173.266</v>
      </c>
      <c r="E9" s="28" t="s">
        <v>51</v>
      </c>
      <c r="F9" s="29"/>
      <c r="G9" s="30"/>
      <c r="H9" s="31">
        <v>5</v>
      </c>
      <c r="I9" s="32">
        <f t="shared" si="0"/>
        <v>866.33</v>
      </c>
      <c r="J9" s="29">
        <v>5</v>
      </c>
      <c r="K9" s="29">
        <v>350</v>
      </c>
      <c r="L9" s="32">
        <f t="shared" si="1"/>
        <v>1750</v>
      </c>
      <c r="M9" s="34">
        <v>0.3</v>
      </c>
      <c r="N9" s="32">
        <f t="shared" si="2"/>
        <v>525</v>
      </c>
      <c r="O9" s="32">
        <f t="shared" ref="O9:O21" si="3">IF(I9=0,"",(N9-I9))</f>
        <v>-341.33</v>
      </c>
      <c r="P9" s="32">
        <f t="shared" ref="P9:P22" si="4">IF(I9=0,"",(N9-I9)/I9*100)</f>
        <v>-39.3995359735897</v>
      </c>
      <c r="Q9" s="35" t="s">
        <v>48</v>
      </c>
      <c r="S9" s="36"/>
      <c r="T9" s="36"/>
    </row>
    <row r="10" s="3" customFormat="1" ht="16.5" customHeight="1" spans="1:20">
      <c r="A10" s="24">
        <v>3</v>
      </c>
      <c r="B10" s="25" t="s">
        <v>492</v>
      </c>
      <c r="C10" s="26">
        <v>45068</v>
      </c>
      <c r="D10" s="27">
        <v>350</v>
      </c>
      <c r="E10" s="28" t="s">
        <v>51</v>
      </c>
      <c r="F10" s="29"/>
      <c r="G10" s="30"/>
      <c r="H10" s="31">
        <v>1</v>
      </c>
      <c r="I10" s="32">
        <f t="shared" si="0"/>
        <v>350</v>
      </c>
      <c r="J10" s="29">
        <v>1</v>
      </c>
      <c r="K10" s="29">
        <v>700</v>
      </c>
      <c r="L10" s="32">
        <f t="shared" si="1"/>
        <v>700</v>
      </c>
      <c r="M10" s="34">
        <v>0.4</v>
      </c>
      <c r="N10" s="32">
        <f t="shared" si="2"/>
        <v>280</v>
      </c>
      <c r="O10" s="32">
        <f t="shared" si="3"/>
        <v>-70</v>
      </c>
      <c r="P10" s="32">
        <f t="shared" si="4"/>
        <v>-20</v>
      </c>
      <c r="Q10" s="35" t="s">
        <v>48</v>
      </c>
    </row>
    <row r="11" s="3" customFormat="1" ht="16.5" customHeight="1" spans="1:20">
      <c r="A11" s="24">
        <v>4</v>
      </c>
      <c r="B11" s="25" t="s">
        <v>541</v>
      </c>
      <c r="C11" s="26">
        <v>45155</v>
      </c>
      <c r="D11" s="27">
        <v>550</v>
      </c>
      <c r="E11" s="28" t="s">
        <v>51</v>
      </c>
      <c r="F11" s="29"/>
      <c r="G11" s="30"/>
      <c r="H11" s="31">
        <v>1</v>
      </c>
      <c r="I11" s="32">
        <f t="shared" si="0"/>
        <v>550</v>
      </c>
      <c r="J11" s="29">
        <v>1</v>
      </c>
      <c r="K11" s="29">
        <v>1100</v>
      </c>
      <c r="L11" s="32">
        <f t="shared" si="1"/>
        <v>1100</v>
      </c>
      <c r="M11" s="34">
        <v>0.4</v>
      </c>
      <c r="N11" s="32">
        <f t="shared" si="2"/>
        <v>440</v>
      </c>
      <c r="O11" s="32">
        <f t="shared" si="3"/>
        <v>-110</v>
      </c>
      <c r="P11" s="32">
        <f t="shared" si="4"/>
        <v>-20</v>
      </c>
      <c r="Q11" s="35" t="s">
        <v>48</v>
      </c>
    </row>
    <row r="12" s="3" customFormat="1" ht="16.5" customHeight="1" spans="1:20">
      <c r="A12" s="24">
        <v>5</v>
      </c>
      <c r="B12" s="25" t="s">
        <v>583</v>
      </c>
      <c r="C12" s="26">
        <v>44456</v>
      </c>
      <c r="D12" s="27">
        <v>237.624444444444</v>
      </c>
      <c r="E12" s="28" t="s">
        <v>51</v>
      </c>
      <c r="F12" s="29"/>
      <c r="G12" s="30"/>
      <c r="H12" s="31">
        <v>2</v>
      </c>
      <c r="I12" s="32">
        <f t="shared" si="0"/>
        <v>475.248888888888</v>
      </c>
      <c r="J12" s="29">
        <v>2</v>
      </c>
      <c r="K12" s="29">
        <v>371</v>
      </c>
      <c r="L12" s="32">
        <f t="shared" si="1"/>
        <v>742</v>
      </c>
      <c r="M12" s="34">
        <v>0.3</v>
      </c>
      <c r="N12" s="32">
        <f t="shared" si="2"/>
        <v>222.6</v>
      </c>
      <c r="O12" s="32"/>
      <c r="P12" s="32"/>
      <c r="Q12" s="35" t="s">
        <v>430</v>
      </c>
    </row>
    <row r="13" s="3" customFormat="1" ht="16.5" customHeight="1" spans="1:20">
      <c r="A13" s="24">
        <v>7</v>
      </c>
      <c r="B13" s="25" t="s">
        <v>584</v>
      </c>
      <c r="C13" s="26">
        <v>45831</v>
      </c>
      <c r="D13" s="27">
        <v>500</v>
      </c>
      <c r="E13" s="28" t="s">
        <v>51</v>
      </c>
      <c r="F13" s="29"/>
      <c r="G13" s="30"/>
      <c r="H13" s="31">
        <v>1</v>
      </c>
      <c r="I13" s="32">
        <f t="shared" si="0"/>
        <v>500</v>
      </c>
      <c r="J13" s="29">
        <v>1</v>
      </c>
      <c r="K13" s="29">
        <v>1000</v>
      </c>
      <c r="L13" s="32">
        <f t="shared" si="1"/>
        <v>1000</v>
      </c>
      <c r="M13" s="34">
        <v>0.7</v>
      </c>
      <c r="N13" s="32">
        <f t="shared" si="2"/>
        <v>700</v>
      </c>
      <c r="O13" s="32">
        <f t="shared" si="3"/>
        <v>200</v>
      </c>
      <c r="P13" s="32">
        <f t="shared" si="4"/>
        <v>40</v>
      </c>
      <c r="Q13" s="35" t="s">
        <v>430</v>
      </c>
    </row>
    <row r="14" s="3" customFormat="1" ht="16.5" customHeight="1" spans="1:20">
      <c r="A14" s="24">
        <v>8</v>
      </c>
      <c r="B14" s="25" t="s">
        <v>88</v>
      </c>
      <c r="C14" s="26">
        <v>44397</v>
      </c>
      <c r="D14" s="27">
        <v>550</v>
      </c>
      <c r="E14" s="28" t="s">
        <v>51</v>
      </c>
      <c r="F14" s="29"/>
      <c r="G14" s="30"/>
      <c r="H14" s="31">
        <v>2</v>
      </c>
      <c r="I14" s="32">
        <f t="shared" si="0"/>
        <v>1100</v>
      </c>
      <c r="J14" s="29">
        <v>2</v>
      </c>
      <c r="K14" s="29">
        <v>1600</v>
      </c>
      <c r="L14" s="32">
        <f t="shared" si="1"/>
        <v>3200</v>
      </c>
      <c r="M14" s="34">
        <v>0.3</v>
      </c>
      <c r="N14" s="32">
        <f t="shared" si="2"/>
        <v>960</v>
      </c>
      <c r="O14" s="32">
        <f t="shared" si="3"/>
        <v>-140</v>
      </c>
      <c r="P14" s="32">
        <f t="shared" si="4"/>
        <v>-12.7272727272727</v>
      </c>
      <c r="Q14" s="27"/>
    </row>
    <row r="15" ht="17.1" customHeight="1" spans="1:20">
      <c r="A15" s="37"/>
      <c r="B15" s="38"/>
      <c r="C15" s="39"/>
      <c r="D15" s="40"/>
      <c r="E15" s="37"/>
      <c r="F15" s="41"/>
      <c r="G15" s="42"/>
      <c r="H15" s="43"/>
      <c r="I15" s="44"/>
      <c r="J15" s="41" t="s">
        <v>585</v>
      </c>
      <c r="K15" s="41"/>
      <c r="L15" s="44"/>
      <c r="M15" s="37"/>
      <c r="N15" s="44"/>
      <c r="O15" s="44" t="str">
        <f t="shared" si="3"/>
        <v/>
      </c>
      <c r="P15" s="44" t="str">
        <f t="shared" si="4"/>
        <v/>
      </c>
      <c r="Q15" s="40"/>
    </row>
    <row r="16" ht="17.1" customHeight="1" spans="1:20">
      <c r="A16" s="37"/>
      <c r="B16" s="38"/>
      <c r="C16" s="39"/>
      <c r="D16" s="40"/>
      <c r="E16" s="37"/>
      <c r="F16" s="41"/>
      <c r="G16" s="42"/>
      <c r="H16" s="43"/>
      <c r="I16" s="44"/>
      <c r="J16" s="41"/>
      <c r="K16" s="41"/>
      <c r="L16" s="44"/>
      <c r="M16" s="37"/>
      <c r="N16" s="44"/>
      <c r="O16" s="44" t="str">
        <f t="shared" si="3"/>
        <v/>
      </c>
      <c r="P16" s="44" t="str">
        <f t="shared" si="4"/>
        <v/>
      </c>
      <c r="Q16" s="40"/>
    </row>
    <row r="17" ht="17.1" customHeight="1" spans="1:18">
      <c r="A17" s="37"/>
      <c r="B17" s="38"/>
      <c r="C17" s="39"/>
      <c r="D17" s="40"/>
      <c r="E17" s="37"/>
      <c r="F17" s="41"/>
      <c r="G17" s="42"/>
      <c r="H17" s="43"/>
      <c r="I17" s="44"/>
      <c r="J17" s="41"/>
      <c r="K17" s="41"/>
      <c r="L17" s="44"/>
      <c r="M17" s="37"/>
      <c r="N17" s="44"/>
      <c r="O17" s="44" t="str">
        <f t="shared" si="3"/>
        <v/>
      </c>
      <c r="P17" s="44" t="str">
        <f t="shared" si="4"/>
        <v/>
      </c>
      <c r="Q17" s="40"/>
      <c r="R17" s="4" t="s">
        <v>585</v>
      </c>
    </row>
    <row r="18" ht="17.1" customHeight="1" spans="1:18">
      <c r="A18" s="37"/>
      <c r="B18" s="38"/>
      <c r="C18" s="39"/>
      <c r="D18" s="40"/>
      <c r="E18" s="37"/>
      <c r="F18" s="41"/>
      <c r="G18" s="42"/>
      <c r="H18" s="43"/>
      <c r="I18" s="44"/>
      <c r="J18" s="41"/>
      <c r="K18" s="41"/>
      <c r="L18" s="44"/>
      <c r="M18" s="37"/>
      <c r="N18" s="44"/>
      <c r="O18" s="44" t="str">
        <f t="shared" si="3"/>
        <v/>
      </c>
      <c r="P18" s="44" t="str">
        <f t="shared" si="4"/>
        <v/>
      </c>
      <c r="Q18" s="40"/>
    </row>
    <row r="19" ht="17.1" customHeight="1" spans="1:18">
      <c r="A19" s="37"/>
      <c r="B19" s="38"/>
      <c r="C19" s="39"/>
      <c r="D19" s="40"/>
      <c r="E19" s="37"/>
      <c r="F19" s="41"/>
      <c r="G19" s="42"/>
      <c r="H19" s="43"/>
      <c r="I19" s="44"/>
      <c r="J19" s="41"/>
      <c r="K19" s="41"/>
      <c r="L19" s="44"/>
      <c r="M19" s="37"/>
      <c r="N19" s="44"/>
      <c r="O19" s="44" t="str">
        <f t="shared" si="3"/>
        <v/>
      </c>
      <c r="P19" s="44" t="str">
        <f t="shared" si="4"/>
        <v/>
      </c>
      <c r="Q19" s="40"/>
    </row>
    <row r="20" ht="17.1" customHeight="1" spans="1:18">
      <c r="A20" s="37"/>
      <c r="B20" s="38"/>
      <c r="C20" s="39"/>
      <c r="D20" s="40"/>
      <c r="E20" s="37"/>
      <c r="F20" s="41"/>
      <c r="G20" s="42"/>
      <c r="H20" s="43"/>
      <c r="I20" s="44"/>
      <c r="J20" s="41"/>
      <c r="K20" s="41"/>
      <c r="L20" s="44"/>
      <c r="M20" s="37"/>
      <c r="N20" s="44"/>
      <c r="O20" s="44" t="str">
        <f t="shared" si="3"/>
        <v/>
      </c>
      <c r="P20" s="44" t="str">
        <f t="shared" si="4"/>
        <v/>
      </c>
      <c r="Q20" s="40"/>
    </row>
    <row r="21" ht="17.1" customHeight="1" spans="1:18">
      <c r="A21" s="37"/>
      <c r="B21" s="38"/>
      <c r="C21" s="39"/>
      <c r="D21" s="40"/>
      <c r="E21" s="37"/>
      <c r="F21" s="41"/>
      <c r="G21" s="42"/>
      <c r="H21" s="43"/>
      <c r="I21" s="44"/>
      <c r="J21" s="41"/>
      <c r="K21" s="41"/>
      <c r="L21" s="44"/>
      <c r="M21" s="37"/>
      <c r="N21" s="44"/>
      <c r="O21" s="44" t="str">
        <f t="shared" si="3"/>
        <v/>
      </c>
      <c r="P21" s="44" t="str">
        <f t="shared" si="4"/>
        <v/>
      </c>
      <c r="Q21" s="40"/>
    </row>
    <row r="22" ht="17.1" customHeight="1" spans="1:18">
      <c r="A22" s="45" t="s">
        <v>586</v>
      </c>
      <c r="B22" s="46"/>
      <c r="C22" s="46"/>
      <c r="D22" s="46"/>
      <c r="E22" s="38"/>
      <c r="F22" s="41"/>
      <c r="G22" s="42">
        <f>SUM(G8:G21)</f>
        <v>0</v>
      </c>
      <c r="H22" s="43">
        <f>SUM(H8:H21)</f>
        <v>19</v>
      </c>
      <c r="I22" s="44">
        <f>SUM(I8:I21)</f>
        <v>5504.95</v>
      </c>
      <c r="J22" s="43">
        <f>SUM(J8:J21)</f>
        <v>19</v>
      </c>
      <c r="K22" s="41"/>
      <c r="L22" s="44">
        <f>SUM(L8:L21)</f>
        <v>11110</v>
      </c>
      <c r="M22" s="37"/>
      <c r="N22" s="44">
        <f>SUM(N8:N21)</f>
        <v>3913</v>
      </c>
      <c r="O22" s="44">
        <f>N22-I22</f>
        <v>-1591.95</v>
      </c>
      <c r="P22" s="44">
        <f t="shared" si="4"/>
        <v>-28.9185187876365</v>
      </c>
      <c r="Q22" s="40"/>
    </row>
    <row r="23" spans="1:18">
      <c r="B23" s="47" t="s">
        <v>587</v>
      </c>
      <c r="H23" s="13"/>
      <c r="I23" s="13"/>
    </row>
    <row r="24" ht="14.25"/>
    <row r="27" customHeight="1" spans="1:18">
      <c r="N27" s="48"/>
    </row>
    <row r="28" customHeight="1" spans="1:18">
      <c r="N28" s="48"/>
    </row>
  </sheetData>
  <mergeCells count="15">
    <mergeCell ref="A2:Q2"/>
    <mergeCell ref="A3:Q3"/>
    <mergeCell ref="F6:G6"/>
    <mergeCell ref="H6:I6"/>
    <mergeCell ref="L6:N6"/>
    <mergeCell ref="A22:B22"/>
    <mergeCell ref="A6:A7"/>
    <mergeCell ref="B6:B7"/>
    <mergeCell ref="C6:C7"/>
    <mergeCell ref="D6:D7"/>
    <mergeCell ref="E6:E7"/>
    <mergeCell ref="J6:J7"/>
    <mergeCell ref="O6:O7"/>
    <mergeCell ref="P6:P7"/>
    <mergeCell ref="Q6:Q7"/>
  </mergeCells>
  <hyperlinks>
    <hyperlink ref="A1" location="索引目录!E25" display="返回索引页"/>
    <hyperlink ref="B1" location="'3-9存货汇总'!B13" display="返回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固定资产-房屋建筑物</vt:lpstr>
      <vt:lpstr>固定资产-电子设备及办公家具</vt:lpstr>
      <vt:lpstr>存货-低值易耗品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仙佩临轩</cp:lastModifiedBy>
  <dcterms:created xsi:type="dcterms:W3CDTF">2015-06-05T18:19:00Z</dcterms:created>
  <dcterms:modified xsi:type="dcterms:W3CDTF">2026-07-10T07:52:05Z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15FDE1923AAE4104B0B9F05AED94B3B8_13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